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cafcass-my.sharepoint.com/personal/julie_brown_cafcass_gov_uk/Documents/My Documents/New folder (2)/Board Business/October 2020/"/>
    </mc:Choice>
  </mc:AlternateContent>
  <xr:revisionPtr revIDLastSave="28" documentId="8_{D0706AD8-1965-4C4F-AB8B-B55D64BA79B3}" xr6:coauthVersionLast="45" xr6:coauthVersionMax="45" xr10:uidLastSave="{3F361076-3DA0-4C72-857E-1280C6B5AA4F}"/>
  <bookViews>
    <workbookView xWindow="11434" yWindow="-214" windowWidth="9257" windowHeight="6205" firstSheet="1" activeTab="2" xr2:uid="{64A20E9C-FF70-4A75-9C34-7ACDAD764396}"/>
  </bookViews>
  <sheets>
    <sheet name="Table 1" sheetId="1" r:id="rId1"/>
    <sheet name="Table 2" sheetId="2" r:id="rId2"/>
    <sheet name="Budget Holder Table" sheetId="3" r:id="rId3"/>
    <sheet name="SoFP" sheetId="5" r:id="rId4"/>
    <sheet name="Sheet1"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017_YTD_Trans" localSheetId="2">#REF!</definedName>
    <definedName name="_017_YTD_Trans" localSheetId="1">#REF!</definedName>
    <definedName name="_017_YTD_Trans">#REF!</definedName>
    <definedName name="A" localSheetId="2">#REF!</definedName>
    <definedName name="A" localSheetId="1">#REF!</definedName>
    <definedName name="A">#REF!</definedName>
    <definedName name="AccCode" localSheetId="2">#REF!</definedName>
    <definedName name="AccCode">#REF!</definedName>
    <definedName name="ADMIN" localSheetId="2">#REF!</definedName>
    <definedName name="ADMIN" localSheetId="1">#REF!</definedName>
    <definedName name="ADMIN">#REF!</definedName>
    <definedName name="ADMINPAY" localSheetId="2">#REF!</definedName>
    <definedName name="ADMINPAY" localSheetId="1">#REF!</definedName>
    <definedName name="ADMINPAY">#REF!</definedName>
    <definedName name="App_2" localSheetId="2">#REF!</definedName>
    <definedName name="App_2" localSheetId="1">#REF!</definedName>
    <definedName name="App_2">#REF!</definedName>
    <definedName name="App_3" localSheetId="2">#REF!</definedName>
    <definedName name="App_3" localSheetId="1">#REF!</definedName>
    <definedName name="App_3">#REF!</definedName>
    <definedName name="arearegion">'[1]accruals consol'!$A$7:$I$10</definedName>
    <definedName name="AUDIT" localSheetId="2">#REF!</definedName>
    <definedName name="AUDIT" localSheetId="1">#REF!</definedName>
    <definedName name="AUDIT">#REF!</definedName>
    <definedName name="BAL" localSheetId="2">#REF!</definedName>
    <definedName name="BAL" localSheetId="1">#REF!</definedName>
    <definedName name="BAL">#REF!</definedName>
    <definedName name="BANK">[2]CashFlow!#REF!</definedName>
    <definedName name="BGTSALES" localSheetId="2">#REF!</definedName>
    <definedName name="BGTSALES" localSheetId="1">#REF!</definedName>
    <definedName name="BGTSALES">#REF!</definedName>
    <definedName name="BNE_MESSAGES_HIDDEN" hidden="1">#REF!</definedName>
    <definedName name="BUDGET" localSheetId="2">#REF!</definedName>
    <definedName name="BUDGET" localSheetId="1">#REF!</definedName>
    <definedName name="BUDGET">#REF!</definedName>
    <definedName name="CAPITAL" localSheetId="2">#REF!</definedName>
    <definedName name="CAPITAL" localSheetId="1">#REF!</definedName>
    <definedName name="CAPITAL">#REF!</definedName>
    <definedName name="CAPITAL2" localSheetId="2">#REF!</definedName>
    <definedName name="CAPITAL2" localSheetId="1">#REF!</definedName>
    <definedName name="CAPITAL2">#REF!</definedName>
    <definedName name="CC">[3]CC!$A$1:$D$65536</definedName>
    <definedName name="CCWGA">"'CP-Consistency Checks'!$A$11"</definedName>
    <definedName name="chjhccjvjv"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ODE_PAGE" localSheetId="2">#REF!</definedName>
    <definedName name="CODE_PAGE" localSheetId="1">#REF!</definedName>
    <definedName name="CODE_PAGE">#REF!</definedName>
    <definedName name="CPAssetsHFS">"'CP-Input'!$A$867:$A$882"</definedName>
    <definedName name="CPDropDownEntity">'[8]CP-Instructions'!$B$45</definedName>
    <definedName name="CPFCICO">'[8]CP-Input'!#REF!</definedName>
    <definedName name="CPFCLSB">"'CP-Input'!$A$689:$A$690"</definedName>
    <definedName name="CPInc">'[9]CP-Input'!$A$571:$A$645,'[9]CP-Input'!$A$658:$A$662</definedName>
    <definedName name="CPIncICO">'[8]CP-Input'!#REF!</definedName>
    <definedName name="CPIncLSCAdmin">"'CP-Input'!$A$634:$A$635"</definedName>
    <definedName name="CR_GPROFIT" localSheetId="2">#REF!</definedName>
    <definedName name="CR_GPROFIT" localSheetId="1">#REF!</definedName>
    <definedName name="CR_GPROFIT">#REF!</definedName>
    <definedName name="CR_MONTHS" localSheetId="2">#REF!</definedName>
    <definedName name="CR_MONTHS" localSheetId="1">#REF!</definedName>
    <definedName name="CR_MONTHS">#REF!</definedName>
    <definedName name="CR_OHDS" localSheetId="2">#REF!</definedName>
    <definedName name="CR_OHDS" localSheetId="1">#REF!</definedName>
    <definedName name="CR_OHDS">#REF!</definedName>
    <definedName name="CR_PROFIT" localSheetId="2">#REF!</definedName>
    <definedName name="CR_PROFIT" localSheetId="1">#REF!</definedName>
    <definedName name="CR_PROFIT">#REF!</definedName>
    <definedName name="CR_RESERVESBF" localSheetId="2">#REF!</definedName>
    <definedName name="CR_RESERVESBF" localSheetId="1">#REF!</definedName>
    <definedName name="CR_RESERVESBF">#REF!</definedName>
    <definedName name="CR_REVENUE" localSheetId="2">#REF!</definedName>
    <definedName name="CR_REVENUE" localSheetId="1">#REF!</definedName>
    <definedName name="CR_REVENUE">#REF!</definedName>
    <definedName name="CR_ZEROBAL" localSheetId="2">#REF!</definedName>
    <definedName name="CR_ZEROBAL" localSheetId="1">#REF!</definedName>
    <definedName name="CR_ZEROBAL">#REF!</definedName>
    <definedName name="CurrentPeriod" localSheetId="2">#REF!</definedName>
    <definedName name="CurrentPeriod" localSheetId="1">#REF!</definedName>
    <definedName name="CurrentPeriod">#REF!</definedName>
    <definedName name="CurrentYear" localSheetId="2">#REF!</definedName>
    <definedName name="CurrentYear" localSheetId="1">#REF!</definedName>
    <definedName name="CurrentYear">#REF!</definedName>
    <definedName name="Data" localSheetId="2">#REF!</definedName>
    <definedName name="Data" localSheetId="1">#REF!</definedName>
    <definedName name="Data">#REF!</definedName>
    <definedName name="DEPRECN" localSheetId="2">#REF!</definedName>
    <definedName name="DEPRECN" localSheetId="1">#REF!</definedName>
    <definedName name="DEPRECN">#REF!</definedName>
    <definedName name="des_pag" localSheetId="2">#REF!</definedName>
    <definedName name="des_pag" localSheetId="1">#REF!</definedName>
    <definedName name="des_pag">#REF!</definedName>
    <definedName name="DIRECTOR" localSheetId="2">#REF!</definedName>
    <definedName name="DIRECTOR" localSheetId="1">#REF!</definedName>
    <definedName name="DIRECTOR">#REF!</definedName>
    <definedName name="DIRECTWG" localSheetId="2">#REF!</definedName>
    <definedName name="DIRECTWG" localSheetId="1">#REF!</definedName>
    <definedName name="DIRECTWG">#REF!</definedName>
    <definedName name="EMPLOYEE" localSheetId="2">#REF!</definedName>
    <definedName name="EMPLOYEE" localSheetId="1">#REF!</definedName>
    <definedName name="EMPLOYEE">#REF!</definedName>
    <definedName name="EMPLOYEEPAY" localSheetId="2">#REF!</definedName>
    <definedName name="EMPLOYEEPAY" localSheetId="1">#REF!</definedName>
    <definedName name="EMPLOYEEPAY">#REF!</definedName>
    <definedName name="EXPORT" localSheetId="2">#REF!</definedName>
    <definedName name="EXPORT" localSheetId="1">#REF!</definedName>
    <definedName name="EXPORT">#REF!</definedName>
    <definedName name="FACILITY" localSheetId="2">#REF!</definedName>
    <definedName name="FACILITY" localSheetId="1">#REF!</definedName>
    <definedName name="FACILITY">#REF!</definedName>
    <definedName name="FINANC" localSheetId="2">#REF!</definedName>
    <definedName name="FINANC" localSheetId="1">#REF!</definedName>
    <definedName name="FINANC">#REF!</definedName>
    <definedName name="Forecast_Type" localSheetId="2">#REF!</definedName>
    <definedName name="Forecast_Type" localSheetId="1">#REF!</definedName>
    <definedName name="Forecast_Type">#REF!</definedName>
    <definedName name="fsaa"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G_AC2" localSheetId="2">#REF!</definedName>
    <definedName name="G_AC2" localSheetId="1">#REF!</definedName>
    <definedName name="G_AC2">#REF!</definedName>
    <definedName name="G_AD2" localSheetId="2">#REF!</definedName>
    <definedName name="G_AD2" localSheetId="1">#REF!</definedName>
    <definedName name="G_AD2">#REF!</definedName>
    <definedName name="G_AF2" localSheetId="2">#REF!</definedName>
    <definedName name="G_AF2" localSheetId="1">#REF!</definedName>
    <definedName name="G_AF2">#REF!</definedName>
    <definedName name="G_AH2" localSheetId="2">#REF!</definedName>
    <definedName name="G_AH2" localSheetId="1">#REF!</definedName>
    <definedName name="G_AH2">#REF!</definedName>
    <definedName name="G_AV2" localSheetId="2">#REF!</definedName>
    <definedName name="G_AV2" localSheetId="1">#REF!</definedName>
    <definedName name="G_AV2">#REF!</definedName>
    <definedName name="G_AW1" localSheetId="2">#REF!</definedName>
    <definedName name="G_AW1" localSheetId="1">#REF!</definedName>
    <definedName name="G_AW1">#REF!</definedName>
    <definedName name="G_AW2" localSheetId="2">#REF!</definedName>
    <definedName name="G_AW2" localSheetId="1">#REF!</definedName>
    <definedName name="G_AW2">#REF!</definedName>
    <definedName name="G_BASTK1" localSheetId="2">#REF!</definedName>
    <definedName name="G_BASTK1" localSheetId="1">#REF!</definedName>
    <definedName name="G_BASTK1">#REF!</definedName>
    <definedName name="G_BASTK2" localSheetId="2">#REF!</definedName>
    <definedName name="G_BASTK2" localSheetId="1">#REF!</definedName>
    <definedName name="G_BASTK2">#REF!</definedName>
    <definedName name="G_BO2" localSheetId="2">#REF!</definedName>
    <definedName name="G_BO2" localSheetId="1">#REF!</definedName>
    <definedName name="G_BO2">#REF!</definedName>
    <definedName name="G_BS1" localSheetId="2">#REF!</definedName>
    <definedName name="G_BS1" localSheetId="1">#REF!</definedName>
    <definedName name="G_BS1">#REF!</definedName>
    <definedName name="G_BS2" localSheetId="2">#REF!</definedName>
    <definedName name="G_BS2" localSheetId="1">#REF!</definedName>
    <definedName name="G_BS2">#REF!</definedName>
    <definedName name="G_CL2">[2]CashFlow!#REF!</definedName>
    <definedName name="G_CN1">[2]CashFlow!#REF!</definedName>
    <definedName name="G_CN2">[2]CashFlow!#REF!</definedName>
    <definedName name="G_CP1">[2]CashFlow!#REF!</definedName>
    <definedName name="G_CP2">[2]CashFlow!#REF!</definedName>
    <definedName name="G_CP3">[2]CashFlow!#REF!</definedName>
    <definedName name="G_FC2" localSheetId="2">#REF!</definedName>
    <definedName name="G_FC2" localSheetId="1">#REF!</definedName>
    <definedName name="G_FC2">#REF!</definedName>
    <definedName name="G_FE1" localSheetId="2">#REF!</definedName>
    <definedName name="G_FE1" localSheetId="1">#REF!</definedName>
    <definedName name="G_FE1">#REF!</definedName>
    <definedName name="G_FE2" localSheetId="2">#REF!</definedName>
    <definedName name="G_FE2" localSheetId="1">#REF!</definedName>
    <definedName name="G_FE2">#REF!</definedName>
    <definedName name="G_FH1" localSheetId="2">#REF!</definedName>
    <definedName name="G_FH1" localSheetId="1">#REF!</definedName>
    <definedName name="G_FH1">#REF!</definedName>
    <definedName name="G_FH2" localSheetId="2">#REF!</definedName>
    <definedName name="G_FH2" localSheetId="1">#REF!</definedName>
    <definedName name="G_FH2">#REF!</definedName>
    <definedName name="G_FN2" localSheetId="2">#REF!</definedName>
    <definedName name="G_FN2" localSheetId="1">#REF!</definedName>
    <definedName name="G_FN2">#REF!</definedName>
    <definedName name="G_JD1" localSheetId="2">#REF!</definedName>
    <definedName name="G_JD1" localSheetId="1">#REF!</definedName>
    <definedName name="G_JD1">#REF!</definedName>
    <definedName name="G_JD2" localSheetId="2">#REF!</definedName>
    <definedName name="G_JD2" localSheetId="1">#REF!</definedName>
    <definedName name="G_JD2">#REF!</definedName>
    <definedName name="G_JE2" localSheetId="2">#REF!</definedName>
    <definedName name="G_JE2" localSheetId="1">#REF!</definedName>
    <definedName name="G_JE2">#REF!</definedName>
    <definedName name="G_JM2" localSheetId="2">#REF!</definedName>
    <definedName name="G_JM2" localSheetId="1">#REF!</definedName>
    <definedName name="G_JM2">#REF!</definedName>
    <definedName name="G_PC2" localSheetId="2">#REF!</definedName>
    <definedName name="G_PC2" localSheetId="1">#REF!</definedName>
    <definedName name="G_PC2">#REF!</definedName>
    <definedName name="G_PCC2" localSheetId="2">#REF!</definedName>
    <definedName name="G_PCC2" localSheetId="1">#REF!</definedName>
    <definedName name="G_PCC2">#REF!</definedName>
    <definedName name="G_PCC4" localSheetId="2">#REF!</definedName>
    <definedName name="G_PCC4" localSheetId="1">#REF!</definedName>
    <definedName name="G_PCC4">#REF!</definedName>
    <definedName name="G_PCE2" localSheetId="2">#REF!</definedName>
    <definedName name="G_PCE2" localSheetId="1">#REF!</definedName>
    <definedName name="G_PCE2">#REF!</definedName>
    <definedName name="G_PCF2" localSheetId="2">#REF!</definedName>
    <definedName name="G_PCF2" localSheetId="1">#REF!</definedName>
    <definedName name="G_PCF2">#REF!</definedName>
    <definedName name="G_PCF3" localSheetId="2">#REF!</definedName>
    <definedName name="G_PCF3" localSheetId="1">#REF!</definedName>
    <definedName name="G_PCF3">#REF!</definedName>
    <definedName name="G_PCH1" localSheetId="2">#REF!</definedName>
    <definedName name="G_PCH1" localSheetId="1">#REF!</definedName>
    <definedName name="G_PCH1">#REF!</definedName>
    <definedName name="G_PCH2" localSheetId="2">#REF!</definedName>
    <definedName name="G_PCH2" localSheetId="1">#REF!</definedName>
    <definedName name="G_PCH2">#REF!</definedName>
    <definedName name="G_PCL2" localSheetId="2">#REF!</definedName>
    <definedName name="G_PCL2" localSheetId="1">#REF!</definedName>
    <definedName name="G_PCL2">#REF!</definedName>
    <definedName name="G_PCL3" localSheetId="2">#REF!</definedName>
    <definedName name="G_PCL3" localSheetId="1">#REF!</definedName>
    <definedName name="G_PCL3">#REF!</definedName>
    <definedName name="G_PE2" localSheetId="2">#REF!</definedName>
    <definedName name="G_PE2" localSheetId="1">#REF!</definedName>
    <definedName name="G_PE2">#REF!</definedName>
    <definedName name="G_PG2" localSheetId="2">#REF!</definedName>
    <definedName name="G_PG2" localSheetId="1">#REF!</definedName>
    <definedName name="G_PG2">#REF!</definedName>
    <definedName name="G_PP1" localSheetId="2">#REF!</definedName>
    <definedName name="G_PP1" localSheetId="1">#REF!</definedName>
    <definedName name="G_PP1">#REF!</definedName>
    <definedName name="G_PP2" localSheetId="2">#REF!</definedName>
    <definedName name="G_PP2" localSheetId="1">#REF!</definedName>
    <definedName name="G_PP2">#REF!</definedName>
    <definedName name="G_PS2" localSheetId="2">#REF!</definedName>
    <definedName name="G_PS2" localSheetId="1">#REF!</definedName>
    <definedName name="G_PS2">#REF!</definedName>
    <definedName name="G_PSE1" localSheetId="2">#REF!</definedName>
    <definedName name="G_PSE1" localSheetId="1">#REF!</definedName>
    <definedName name="G_PSE1">#REF!</definedName>
    <definedName name="G_PV2" localSheetId="2">#REF!</definedName>
    <definedName name="G_PV2" localSheetId="1">#REF!</definedName>
    <definedName name="G_PV2">#REF!</definedName>
    <definedName name="G_PV3" localSheetId="2">#REF!</definedName>
    <definedName name="G_PV3" localSheetId="1">#REF!</definedName>
    <definedName name="G_PV3">#REF!</definedName>
    <definedName name="G_PVA" localSheetId="2">#REF!</definedName>
    <definedName name="G_PVA" localSheetId="1">#REF!</definedName>
    <definedName name="G_PVA">#REF!</definedName>
    <definedName name="G_PVD" localSheetId="2">#REF!</definedName>
    <definedName name="G_PVD" localSheetId="1">#REF!</definedName>
    <definedName name="G_PVD">#REF!</definedName>
    <definedName name="G_PVF" localSheetId="2">#REF!</definedName>
    <definedName name="G_PVF" localSheetId="1">#REF!</definedName>
    <definedName name="G_PVF">#REF!</definedName>
    <definedName name="G_PVL" localSheetId="2">#REF!</definedName>
    <definedName name="G_PVL" localSheetId="1">#REF!</definedName>
    <definedName name="G_PVL">#REF!</definedName>
    <definedName name="G_PVN" localSheetId="2">#REF!</definedName>
    <definedName name="G_PVN" localSheetId="1">#REF!</definedName>
    <definedName name="G_PVN">#REF!</definedName>
    <definedName name="G_PVS" localSheetId="2">#REF!</definedName>
    <definedName name="G_PVS" localSheetId="1">#REF!</definedName>
    <definedName name="G_PVS">#REF!</definedName>
    <definedName name="G_PW2" localSheetId="2">#REF!</definedName>
    <definedName name="G_PW2" localSheetId="1">#REF!</definedName>
    <definedName name="G_PW2">#REF!</definedName>
    <definedName name="G_PW3" localSheetId="2">#REF!</definedName>
    <definedName name="G_PW3" localSheetId="1">#REF!</definedName>
    <definedName name="G_PW3">#REF!</definedName>
    <definedName name="G_PW4" localSheetId="2">#REF!</definedName>
    <definedName name="G_PW4" localSheetId="1">#REF!</definedName>
    <definedName name="G_PW4">#REF!</definedName>
    <definedName name="G_PW5" localSheetId="2">#REF!</definedName>
    <definedName name="G_PW5" localSheetId="1">#REF!</definedName>
    <definedName name="G_PW5">#REF!</definedName>
    <definedName name="G_PW6" localSheetId="2">#REF!</definedName>
    <definedName name="G_PW6" localSheetId="1">#REF!</definedName>
    <definedName name="G_PW6">#REF!</definedName>
    <definedName name="G_RB2" localSheetId="2">#REF!</definedName>
    <definedName name="G_RB2" localSheetId="1">#REF!</definedName>
    <definedName name="G_RB2">#REF!</definedName>
    <definedName name="G_RC1">[2]CashFlow!#REF!</definedName>
    <definedName name="G_RC2">[2]CashFlow!#REF!</definedName>
    <definedName name="G_RESERVESOPEN" localSheetId="2">#REF!</definedName>
    <definedName name="G_RESERVESOPEN" localSheetId="1">#REF!</definedName>
    <definedName name="G_RESERVESOPEN">#REF!</definedName>
    <definedName name="G_RP2" localSheetId="2">#REF!</definedName>
    <definedName name="G_RP2" localSheetId="1">#REF!</definedName>
    <definedName name="G_RP2">#REF!</definedName>
    <definedName name="G_RPS2" localSheetId="2">#REF!</definedName>
    <definedName name="G_RPS2" localSheetId="1">#REF!</definedName>
    <definedName name="G_RPS2">#REF!</definedName>
    <definedName name="G_RR1" localSheetId="2">#REF!</definedName>
    <definedName name="G_RR1" localSheetId="1">#REF!</definedName>
    <definedName name="G_RR1">#REF!</definedName>
    <definedName name="G_RR2" localSheetId="2">#REF!</definedName>
    <definedName name="G_RR2" localSheetId="1">#REF!</definedName>
    <definedName name="G_RR2">#REF!</definedName>
    <definedName name="G_RS2" localSheetId="2">#REF!</definedName>
    <definedName name="G_RS2" localSheetId="1">#REF!</definedName>
    <definedName name="G_RS2">#REF!</definedName>
    <definedName name="G_VA2">[2]CashFlow!#REF!</definedName>
    <definedName name="G_VC1" localSheetId="2">#REF!</definedName>
    <definedName name="G_VC1" localSheetId="1">#REF!</definedName>
    <definedName name="G_VC1">#REF!</definedName>
    <definedName name="G_VC2" localSheetId="2">#REF!</definedName>
    <definedName name="G_VC2" localSheetId="1">#REF!</definedName>
    <definedName name="G_VC2">#REF!</definedName>
    <definedName name="G_VD1" localSheetId="2">#REF!</definedName>
    <definedName name="G_VD1" localSheetId="1">#REF!</definedName>
    <definedName name="G_VD1">#REF!</definedName>
    <definedName name="G_VD2" localSheetId="2">#REF!</definedName>
    <definedName name="G_VD2" localSheetId="1">#REF!</definedName>
    <definedName name="G_VD2">#REF!</definedName>
    <definedName name="G_VE2" localSheetId="2">#REF!</definedName>
    <definedName name="G_VE2" localSheetId="1">#REF!</definedName>
    <definedName name="G_VE2">#REF!</definedName>
    <definedName name="G_VP2" localSheetId="2">#REF!</definedName>
    <definedName name="G_VP2" localSheetId="1">#REF!</definedName>
    <definedName name="G_VP2">#REF!</definedName>
    <definedName name="G_VS2" localSheetId="2">#REF!</definedName>
    <definedName name="G_VS2" localSheetId="1">#REF!</definedName>
    <definedName name="G_VS2">#REF!</definedName>
    <definedName name="G_VV1" localSheetId="2">#REF!</definedName>
    <definedName name="G_VV1" localSheetId="1">#REF!</definedName>
    <definedName name="G_VV1">#REF!</definedName>
    <definedName name="G_VV2" localSheetId="2">#REF!</definedName>
    <definedName name="G_VV2" localSheetId="1">#REF!</definedName>
    <definedName name="G_VV2">#REF!</definedName>
    <definedName name="G_XD2" localSheetId="2">#REF!</definedName>
    <definedName name="G_XD2" localSheetId="1">#REF!</definedName>
    <definedName name="G_XD2">#REF!</definedName>
    <definedName name="G_XE2" localSheetId="2">#REF!</definedName>
    <definedName name="G_XE2" localSheetId="1">#REF!</definedName>
    <definedName name="G_XE2">#REF!</definedName>
    <definedName name="G_XE3" localSheetId="2">#REF!</definedName>
    <definedName name="G_XE3" localSheetId="1">#REF!</definedName>
    <definedName name="G_XE3">#REF!</definedName>
    <definedName name="G_XH3" localSheetId="2">#REF!</definedName>
    <definedName name="G_XH3" localSheetId="1">#REF!</definedName>
    <definedName name="G_XH3">#REF!</definedName>
    <definedName name="G_XS2" localSheetId="2">#REF!</definedName>
    <definedName name="G_XS2" localSheetId="1">#REF!</definedName>
    <definedName name="G_XS2">#REF!</definedName>
    <definedName name="head1" localSheetId="2">#REF!</definedName>
    <definedName name="head1" localSheetId="1">#REF!</definedName>
    <definedName name="head1">#REF!</definedName>
    <definedName name="head2" localSheetId="2">#REF!</definedName>
    <definedName name="head2" localSheetId="1">#REF!</definedName>
    <definedName name="head2">#REF!</definedName>
    <definedName name="Header1" localSheetId="2">#REF!</definedName>
    <definedName name="Header1" localSheetId="1">#REF!</definedName>
    <definedName name="Header1">#REF!</definedName>
    <definedName name="Header2" localSheetId="2">#REF!</definedName>
    <definedName name="Header2" localSheetId="1">#REF!</definedName>
    <definedName name="Header2">#REF!</definedName>
    <definedName name="Header3" localSheetId="2">#REF!</definedName>
    <definedName name="Header3" localSheetId="1">#REF!</definedName>
    <definedName name="Header3">#REF!</definedName>
    <definedName name="Header4" localSheetId="2">#REF!</definedName>
    <definedName name="Header4" localSheetId="1">#REF!</definedName>
    <definedName name="Header4">#REF!</definedName>
    <definedName name="HEADINGS" localSheetId="2">#REF!</definedName>
    <definedName name="HEADINGS" localSheetId="1">#REF!</definedName>
    <definedName name="HEADINGS">#REF!</definedName>
    <definedName name="hfgsgsghhs"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ierarchy" localSheetId="2">#REF!</definedName>
    <definedName name="Hierarchy" localSheetId="1">#REF!</definedName>
    <definedName name="Hierarchy">#REF!</definedName>
    <definedName name="HOME" localSheetId="2">#REF!</definedName>
    <definedName name="HOME" localSheetId="1">#REF!</definedName>
    <definedName name="HOME">#REF!</definedName>
    <definedName name="INCOME" localSheetId="2">#REF!</definedName>
    <definedName name="INCOME" localSheetId="1">#REF!</definedName>
    <definedName name="INCOME">#REF!</definedName>
    <definedName name="index_formula" localSheetId="2">IF(ISERROR(INDEX('Budget Holder Table'!kiley,MATCH(#REF!,#REF!,0),MATCH(#REF!,#REF!,0))),0,(INDEX('Budget Holder Table'!kiley,MATCH(#REF!,#REF!,0),MATCH(#REF!,#REF!,0))))</definedName>
    <definedName name="index_formula" localSheetId="1">IF(ISERROR(INDEX('Table 2'!kiley,MATCH(#REF!,#REF!,0),MATCH(#REF!,#REF!,0))),0,(INDEX('Table 2'!kiley,MATCH(#REF!,#REF!,0),MATCH(#REF!,#REF!,0))))</definedName>
    <definedName name="index_formula">IF(ISERROR(INDEX(kiley,MATCH(#REF!,#REF!,0),MATCH(#REF!,#REF!,0))),0,(INDEX(kiley,MATCH(#REF!,#REF!,0),MATCH(#REF!,#REF!,0))))</definedName>
    <definedName name="Indexaccruals" localSheetId="2">(INDEX(pivotaccrualgen,MATCH(#REF!,'[4]Accruals General Pivot'!$A$4:$A$50,0),MATCH(#REF!,'[4]Accruals General Pivot'!$A$4:$DA$4,0)))</definedName>
    <definedName name="Indexaccruals" localSheetId="1">(INDEX(pivotaccrualgen,MATCH(#REF!,'[4]Accruals General Pivot'!$A$4:$A$50,0),MATCH(#REF!,'[4]Accruals General Pivot'!$A$4:$DA$4,0)))</definedName>
    <definedName name="Indexaccruals">(INDEX(pivotaccrualgen,MATCH(#REF!,'[4]Accruals General Pivot'!$A$4:$A$50,0),MATCH(#REF!,'[4]Accruals General Pivot'!$A$4:$DA$4,0)))</definedName>
    <definedName name="Indexaccrualsotb" localSheetId="2">(INDEX(PIvotaccrualotb,MATCH(#REF!,'[4]Accruals OTBank Pivot'!$A$4:$A$50,0),MATCH(#REF!,'[4]Accruals OTBank Pivot'!$A$4:$DA$4,0)))</definedName>
    <definedName name="Indexaccrualsotb" localSheetId="1">(INDEX(PIvotaccrualotb,MATCH(#REF!,'[4]Accruals OTBank Pivot'!$A$4:$A$50,0),MATCH(#REF!,'[4]Accruals OTBank Pivot'!$A$4:$DA$4,0)))</definedName>
    <definedName name="Indexaccrualsotb">(INDEX(PIvotaccrualotb,MATCH(#REF!,'[4]Accruals OTBank Pivot'!$A$4:$A$50,0),MATCH(#REF!,'[4]Accruals OTBank Pivot'!$A$4:$DA$4,0)))</definedName>
    <definedName name="Indexaccrualsts" localSheetId="2">(INDEX(Pivotaccrualts,MATCH(#REF!,'[4]Accruals TS Pivot'!$A$4:$A$50,0),MATCH(#REF!,'[4]Accruals TS Pivot'!$A$4:$DA$4,0)))</definedName>
    <definedName name="Indexaccrualsts" localSheetId="1">(INDEX(Pivotaccrualts,MATCH(#REF!,'[4]Accruals TS Pivot'!$A$4:$A$50,0),MATCH(#REF!,'[4]Accruals TS Pivot'!$A$4:$DA$4,0)))</definedName>
    <definedName name="Indexaccrualsts">(INDEX(Pivotaccrualts,MATCH(#REF!,'[4]Accruals TS Pivot'!$A$4:$A$50,0),MATCH(#REF!,'[4]Accruals TS Pivot'!$A$4:$DA$4,0)))</definedName>
    <definedName name="Indexdebtors" localSheetId="2">(INDEX(Pivotdebtors,MATCH(#REF!,'[4]Deferred Debtors Pivot'!$A$4:$A$50,0),MATCH(#REF!,'[4]Deferred Debtors Pivot'!$A$4:$DA$4,0)))</definedName>
    <definedName name="Indexdebtors" localSheetId="1">(INDEX(Pivotdebtors,MATCH(#REF!,'[4]Deferred Debtors Pivot'!$A$4:$A$50,0),MATCH(#REF!,'[4]Deferred Debtors Pivot'!$A$4:$DA$4,0)))</definedName>
    <definedName name="Indexdebtors">(INDEX(Pivotdebtors,MATCH(#REF!,'[4]Deferred Debtors Pivot'!$A$4:$A$50,0),MATCH(#REF!,'[4]Deferred Debtors Pivot'!$A$4:$DA$4,0)))</definedName>
    <definedName name="Indexformula" localSheetId="2">(INDEX('Budget Holder Table'!pivotarea,MATCH(#REF!,#REF!,0),MATCH(#REF!,#REF!,0)))</definedName>
    <definedName name="Indexformula" localSheetId="1">(INDEX('Table 2'!pivotarea,MATCH(#REF!,#REF!,0),MATCH(#REF!,#REF!,0)))</definedName>
    <definedName name="Indexformula">(INDEX(pivotarea,MATCH(#REF!,#REF!,0),MATCH(#REF!,#REF!,0)))</definedName>
    <definedName name="Indexprepay" localSheetId="2">(INDEX(pivotprepay,MATCH(#REF!,'[4]Prepay Pivot'!$A$4:$A$50,0),MATCH(#REF!,'[4]Prepay Pivot'!$A$4:$DA$4,0)))</definedName>
    <definedName name="Indexprepay" localSheetId="1">(INDEX(pivotprepay,MATCH(#REF!,'[4]Prepay Pivot'!$A$4:$A$50,0),MATCH(#REF!,'[4]Prepay Pivot'!$A$4:$DA$4,0)))</definedName>
    <definedName name="Indexprepay">(INDEX(pivotprepay,MATCH(#REF!,'[4]Prepay Pivot'!$A$4:$A$50,0),MATCH(#REF!,'[4]Prepay Pivot'!$A$4:$DA$4,0)))</definedName>
    <definedName name="kilesfinal" localSheetId="2">#REF!</definedName>
    <definedName name="kilesfinal" localSheetId="1">#REF!</definedName>
    <definedName name="kilesfinal">#REF!</definedName>
    <definedName name="kiley" localSheetId="2">#REF!</definedName>
    <definedName name="kiley" localSheetId="1">#REF!</definedName>
    <definedName name="kiley">#REF!</definedName>
    <definedName name="Menu" localSheetId="2">#REF!</definedName>
    <definedName name="Menu" localSheetId="1">#REF!</definedName>
    <definedName name="Menu">#REF!</definedName>
    <definedName name="Menu_Report_Title" localSheetId="2">#REF!</definedName>
    <definedName name="Menu_Report_Title" localSheetId="1">#REF!</definedName>
    <definedName name="Menu_Report_Title">#REF!</definedName>
    <definedName name="Month_Look_Up" localSheetId="2">#REF!</definedName>
    <definedName name="Month_Look_Up" localSheetId="1">#REF!</definedName>
    <definedName name="Month_Look_Up">#REF!</definedName>
    <definedName name="NAC">[3]NAC!$A$1:$B$65536</definedName>
    <definedName name="newpivot" localSheetId="2">#REF!</definedName>
    <definedName name="newpivot" localSheetId="1">#REF!</definedName>
    <definedName name="newpivot">#REF!</definedName>
    <definedName name="Page_Code" localSheetId="2">#REF!</definedName>
    <definedName name="Page_Code" localSheetId="1">#REF!</definedName>
    <definedName name="Page_Code">#REF!</definedName>
    <definedName name="Page_Desc" localSheetId="2">#REF!</definedName>
    <definedName name="Page_Desc" localSheetId="1">#REF!</definedName>
    <definedName name="Page_Desc">#REF!</definedName>
    <definedName name="Page_Type" localSheetId="2">#REF!</definedName>
    <definedName name="Page_Type" localSheetId="1">#REF!</definedName>
    <definedName name="Page_Type">#REF!</definedName>
    <definedName name="Param1" localSheetId="2">#REF!</definedName>
    <definedName name="Param1" localSheetId="1">#REF!</definedName>
    <definedName name="Param1">#REF!</definedName>
    <definedName name="Param2" localSheetId="2">#REF!</definedName>
    <definedName name="Param2" localSheetId="1">#REF!</definedName>
    <definedName name="Param2">#REF!</definedName>
    <definedName name="Param3" localSheetId="2">#REF!</definedName>
    <definedName name="Param3" localSheetId="1">#REF!</definedName>
    <definedName name="Param3">#REF!</definedName>
    <definedName name="Param4" localSheetId="2">#REF!</definedName>
    <definedName name="Param4" localSheetId="1">#REF!</definedName>
    <definedName name="Param4">#REF!</definedName>
    <definedName name="Param5" localSheetId="2">#REF!</definedName>
    <definedName name="Param5" localSheetId="1">#REF!</definedName>
    <definedName name="Param5">#REF!</definedName>
    <definedName name="Param6" localSheetId="2">#REF!</definedName>
    <definedName name="Param6" localSheetId="1">#REF!</definedName>
    <definedName name="Param6">#REF!</definedName>
    <definedName name="PAYMNTS">[2]CashFlow!#REF!</definedName>
    <definedName name="PERIODS" localSheetId="2">#REF!</definedName>
    <definedName name="PERIODS" localSheetId="1">#REF!</definedName>
    <definedName name="PERIODS">#REF!</definedName>
    <definedName name="PHEADS" localSheetId="2">#REF!</definedName>
    <definedName name="PHEADS" localSheetId="1">#REF!</definedName>
    <definedName name="PHEADS">#REF!</definedName>
    <definedName name="pivotaccrualgen">'[5]Accruals General Pivot'!$A$4:$DA$50</definedName>
    <definedName name="PIvotaccrualotb">'[5]Accruals OTBank Pivot'!$A$4:$DA$50</definedName>
    <definedName name="Pivotaccrualts">'[5]Accruals TS Pivot'!$A$4:$DA$50</definedName>
    <definedName name="pivotarea" localSheetId="2">#REF!</definedName>
    <definedName name="pivotarea" localSheetId="1">#REF!</definedName>
    <definedName name="pivotarea">#REF!</definedName>
    <definedName name="pivotchart" localSheetId="2">#REF!</definedName>
    <definedName name="pivotchart" localSheetId="1">#REF!</definedName>
    <definedName name="pivotchart">#REF!</definedName>
    <definedName name="Pivotdebtors">'[5]Deferred Debtors Pivot'!$A$4:$DA$50</definedName>
    <definedName name="pivotprepay">'[5]Prepay Pivot'!$A$4:$DA$50</definedName>
    <definedName name="PLBORDER" localSheetId="2">#REF!</definedName>
    <definedName name="PLBORDER" localSheetId="1">#REF!</definedName>
    <definedName name="PLBORDER">#REF!</definedName>
    <definedName name="prepayarea" localSheetId="2">#REF!</definedName>
    <definedName name="prepayarea" localSheetId="1">#REF!</definedName>
    <definedName name="prepayarea">#REF!</definedName>
    <definedName name="PRIME" localSheetId="2">#REF!</definedName>
    <definedName name="PRIME" localSheetId="1">#REF!</definedName>
    <definedName name="PRIME">#REF!</definedName>
    <definedName name="_xlnm.Print_Area" localSheetId="2">'Budget Holder Table'!$B$1:$X$92</definedName>
    <definedName name="_xlnm.Print_Area" localSheetId="1">'Table 2'!$A$1:$P$68</definedName>
    <definedName name="_xlnm.Print_Area">#REF!</definedName>
    <definedName name="_xlnm.Print_Titles">#N/A</definedName>
    <definedName name="PROFIT" localSheetId="2">#REF!</definedName>
    <definedName name="PROFIT" localSheetId="1">#REF!</definedName>
    <definedName name="PROFIT">#REF!</definedName>
    <definedName name="PROFIT1" localSheetId="2">#REF!</definedName>
    <definedName name="PROFIT1" localSheetId="1">#REF!</definedName>
    <definedName name="PROFIT1">#REF!</definedName>
    <definedName name="PROFIT2" localSheetId="2">#REF!</definedName>
    <definedName name="PROFIT2" localSheetId="1">#REF!</definedName>
    <definedName name="PROFIT2">#REF!</definedName>
    <definedName name="PROFITSUMMARY" localSheetId="2">#REF!</definedName>
    <definedName name="PROFITSUMMARY" localSheetId="1">#REF!</definedName>
    <definedName name="PROFITSUMMARY">#REF!</definedName>
    <definedName name="RANGE1" localSheetId="1">[6]DATA!$A$3:$M$5005</definedName>
    <definedName name="RANGE1">[7]DATA!$A$3:$M$5005</definedName>
    <definedName name="RATIOS" localSheetId="2">#REF!</definedName>
    <definedName name="RATIOS" localSheetId="1">#REF!</definedName>
    <definedName name="RATIOS">#REF!</definedName>
    <definedName name="RECEIPTS" localSheetId="1">[2]CashFlow!#REF!</definedName>
    <definedName name="RECEIPTS">[2]CashFlow!#REF!</definedName>
    <definedName name="region">'[1]accruals consol'!$A$7:$A$10</definedName>
    <definedName name="Report_Title" localSheetId="2">#REF!</definedName>
    <definedName name="Report_Title" localSheetId="1">#REF!</definedName>
    <definedName name="Report_Title">#REF!</definedName>
    <definedName name="RP_CF2YEARS">[2]CashFlow!#REF!</definedName>
    <definedName name="RP_CFNEXTYEAR">[2]CashFlow!#REF!</definedName>
    <definedName name="RP_CFTHISYEAR">[2]CashFlow!#REF!</definedName>
    <definedName name="RP_COMMENTARY" localSheetId="2">#REF!</definedName>
    <definedName name="RP_COMMENTARY" localSheetId="1">#REF!</definedName>
    <definedName name="RP_COMMENTARY">#REF!</definedName>
    <definedName name="RP_FIXASS" localSheetId="2">#REF!</definedName>
    <definedName name="RP_FIXASS" localSheetId="1">#REF!</definedName>
    <definedName name="RP_FIXASS">#REF!</definedName>
    <definedName name="RP_INDEX" localSheetId="2">#REF!</definedName>
    <definedName name="RP_INDEX" localSheetId="1">#REF!</definedName>
    <definedName name="RP_INDEX">#REF!</definedName>
    <definedName name="RP_LEAD" localSheetId="2">#REF!</definedName>
    <definedName name="RP_LEAD" localSheetId="1">#REF!</definedName>
    <definedName name="RP_LEAD">#REF!</definedName>
    <definedName name="SALES" localSheetId="2">#REF!</definedName>
    <definedName name="SALES" localSheetId="1">#REF!</definedName>
    <definedName name="SALES">#REF!</definedName>
    <definedName name="sasdfafasgasvg"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ELLING" localSheetId="2">#REF!</definedName>
    <definedName name="SELLING" localSheetId="1">#REF!</definedName>
    <definedName name="SELLING">#REF!</definedName>
    <definedName name="SOURCE" localSheetId="2">#REF!</definedName>
    <definedName name="SOURCE" localSheetId="1">#REF!</definedName>
    <definedName name="SOURCE">#REF!</definedName>
    <definedName name="STOCKS1" localSheetId="2">#REF!</definedName>
    <definedName name="STOCKS1" localSheetId="1">#REF!</definedName>
    <definedName name="STOCKS1">#REF!</definedName>
    <definedName name="STOCKS2" localSheetId="2">#REF!</definedName>
    <definedName name="STOCKS2" localSheetId="1">#REF!</definedName>
    <definedName name="STOCKS2">#REF!</definedName>
    <definedName name="tada" localSheetId="2">#REF!</definedName>
    <definedName name="tada" localSheetId="1">#REF!</definedName>
    <definedName name="tada">#REF!</definedName>
    <definedName name="testarea" localSheetId="2">#REF!</definedName>
    <definedName name="testarea" localSheetId="1">#REF!</definedName>
    <definedName name="testarea">#REF!</definedName>
    <definedName name="titl_repo" localSheetId="2">#REF!</definedName>
    <definedName name="titl_repo" localSheetId="1">#REF!</definedName>
    <definedName name="titl_repo">#REF!</definedName>
    <definedName name="Title_raport" localSheetId="2">#REF!</definedName>
    <definedName name="Title_raport" localSheetId="1">#REF!</definedName>
    <definedName name="Title_raport">#REF!</definedName>
    <definedName name="typ_pag" localSheetId="2">#REF!</definedName>
    <definedName name="typ_pag" localSheetId="1">#REF!</definedName>
    <definedName name="typ_pag">#REF!</definedName>
    <definedName name="UR_CA" localSheetId="2">#REF!</definedName>
    <definedName name="UR_CA" localSheetId="1">#REF!</definedName>
    <definedName name="UR_CA">#REF!</definedName>
    <definedName name="UR_CL" localSheetId="2">#REF!</definedName>
    <definedName name="UR_CL" localSheetId="1">#REF!</definedName>
    <definedName name="UR_CL">#REF!</definedName>
    <definedName name="UR_FA" localSheetId="2">#REF!</definedName>
    <definedName name="UR_FA" localSheetId="1">#REF!</definedName>
    <definedName name="UR_FA">#REF!</definedName>
    <definedName name="UR_LTL" localSheetId="2">#REF!</definedName>
    <definedName name="UR_LTL" localSheetId="1">#REF!</definedName>
    <definedName name="UR_LTL">#REF!</definedName>
    <definedName name="UR_SF" localSheetId="2">#REF!</definedName>
    <definedName name="UR_SF" localSheetId="1">#REF!</definedName>
    <definedName name="UR_SF">#REF!</definedName>
    <definedName name="VARIABLE" localSheetId="2">#REF!</definedName>
    <definedName name="VARIABLE" localSheetId="1">#REF!</definedName>
    <definedName name="VARIABLE">#REF!</definedName>
    <definedName name="wrn.Case._.Compexity."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Interim._.Report."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Rate._.Card._.Data." localSheetId="2"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localSheetId="1"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Summary._.Report." localSheetId="2" hidden="1">{#N/A,#N/A,TRUE,"Lead Sheet";#N/A,#N/A,TRUE,"Summary";#N/A,#N/A,TRUE,"Commentary";#N/A,#N/A,TRUE,"Rate Card";#N/A,#N/A,TRUE,"Scenarios";#N/A,#N/A,TRUE,"Sensitivity";#N/A,#N/A,TRUE,"A26 Adoption GAL";#N/A,#N/A,TRUE,"A28 Freeing GAL";#N/A,#N/A,TRUE,"A30 Care";#N/A,#N/A,TRUE,"A32 Discharge";#N/A,#N/A,TRUE,"A34 Contact"}</definedName>
    <definedName name="wrn.Summary._.Report." localSheetId="1" hidden="1">{#N/A,#N/A,TRUE,"Lead Sheet";#N/A,#N/A,TRUE,"Summary";#N/A,#N/A,TRUE,"Commentary";#N/A,#N/A,TRUE,"Rate Card";#N/A,#N/A,TRUE,"Scenarios";#N/A,#N/A,TRUE,"Sensitivity";#N/A,#N/A,TRUE,"A26 Adoption GAL";#N/A,#N/A,TRUE,"A28 Freeing GAL";#N/A,#N/A,TRUE,"A30 Care";#N/A,#N/A,TRUE,"A32 Discharge";#N/A,#N/A,TRUE,"A34 Contact"}</definedName>
    <definedName name="wrn.Summary._.Report." hidden="1">{#N/A,#N/A,TRUE,"Lead Sheet";#N/A,#N/A,TRUE,"Summary";#N/A,#N/A,TRUE,"Commentary";#N/A,#N/A,TRUE,"Rate Card";#N/A,#N/A,TRUE,"Scenarios";#N/A,#N/A,TRUE,"Sensitivity";#N/A,#N/A,TRUE,"A26 Adoption GAL";#N/A,#N/A,TRUE,"A28 Freeing GAL";#N/A,#N/A,TRUE,"A30 Care";#N/A,#N/A,TRUE,"A32 Discharge";#N/A,#N/A,TRUE,"A34 Contact"}</definedName>
    <definedName name="wrn.Yr._.1._.Report." localSheetId="2" hidden="1">{#N/A,#N/A,FALSE,"Assumptions"}</definedName>
    <definedName name="wrn.Yr._.1._.Report." localSheetId="1" hidden="1">{#N/A,#N/A,FALSE,"Assumptions"}</definedName>
    <definedName name="wrn.Yr._.1._.Report." hidden="1">{#N/A,#N/A,FALSE,"Assumptions"}</definedName>
    <definedName name="Yaercurr" localSheetId="2">#REF!</definedName>
    <definedName name="Yaercurr" localSheetId="1">#REF!</definedName>
    <definedName name="Yaercurr">#REF!</definedName>
    <definedName name="yr1_assum" localSheetId="2">#REF!</definedName>
    <definedName name="yr1_assum" localSheetId="1">#REF!</definedName>
    <definedName name="yr1_assum">#REF!</definedName>
    <definedName name="YRENDBAL" localSheetId="2">#REF!</definedName>
    <definedName name="YRENDBAL" localSheetId="1">#REF!</definedName>
    <definedName name="YRENDB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5" l="1"/>
  <c r="D53" i="5" s="1"/>
  <c r="D60" i="5" s="1"/>
  <c r="L41" i="5"/>
  <c r="J41" i="5"/>
  <c r="D40" i="5"/>
  <c r="G40" i="5" s="1"/>
  <c r="D39" i="5"/>
  <c r="D41" i="5" s="1"/>
  <c r="L34" i="5"/>
  <c r="J34" i="5"/>
  <c r="F33" i="5"/>
  <c r="F32" i="5"/>
  <c r="C31" i="5"/>
  <c r="F31" i="5" s="1"/>
  <c r="N31" i="5" s="1"/>
  <c r="O31" i="5" s="1"/>
  <c r="C30" i="5"/>
  <c r="D34" i="5" s="1"/>
  <c r="L25" i="5"/>
  <c r="J25" i="5"/>
  <c r="D25" i="5"/>
  <c r="F24" i="5"/>
  <c r="F23" i="5"/>
  <c r="C22" i="5"/>
  <c r="F22" i="5" s="1"/>
  <c r="L17" i="5"/>
  <c r="J17" i="5"/>
  <c r="C16" i="5"/>
  <c r="F16" i="5" s="1"/>
  <c r="N16" i="5" s="1"/>
  <c r="O16" i="5" s="1"/>
  <c r="F15" i="5"/>
  <c r="C12" i="5"/>
  <c r="F12" i="5" s="1"/>
  <c r="N12" i="5" s="1"/>
  <c r="O12" i="5" s="1"/>
  <c r="F11" i="5"/>
  <c r="C10" i="5"/>
  <c r="F10" i="5" s="1"/>
  <c r="G17" i="5" s="1"/>
  <c r="L7" i="5"/>
  <c r="L19" i="5" s="1"/>
  <c r="L27" i="5" s="1"/>
  <c r="L36" i="5" s="1"/>
  <c r="J7" i="5"/>
  <c r="J19" i="5" s="1"/>
  <c r="J27" i="5" s="1"/>
  <c r="J36" i="5" s="1"/>
  <c r="C6" i="5"/>
  <c r="F6" i="5" s="1"/>
  <c r="N6" i="5" s="1"/>
  <c r="O6" i="5" s="1"/>
  <c r="C5" i="5"/>
  <c r="F5" i="5" s="1"/>
  <c r="A1" i="5"/>
  <c r="N22" i="5" l="1"/>
  <c r="O22" i="5" s="1"/>
  <c r="G25" i="5"/>
  <c r="D61" i="5"/>
  <c r="G7" i="5"/>
  <c r="G19" i="5" s="1"/>
  <c r="G27" i="5" s="1"/>
  <c r="N5" i="5"/>
  <c r="O5" i="5" s="1"/>
  <c r="F30" i="5"/>
  <c r="D7" i="5"/>
  <c r="D17" i="5"/>
  <c r="G39" i="5"/>
  <c r="D19" i="5" l="1"/>
  <c r="D27" i="5" s="1"/>
  <c r="D36" i="5" s="1"/>
  <c r="D42" i="5" s="1"/>
  <c r="G34" i="5"/>
  <c r="G36" i="5" s="1"/>
  <c r="N30" i="5"/>
  <c r="O30" i="5" s="1"/>
  <c r="N39" i="5"/>
  <c r="O39" i="5" s="1"/>
  <c r="G41" i="5"/>
</calcChain>
</file>

<file path=xl/sharedStrings.xml><?xml version="1.0" encoding="utf-8"?>
<sst xmlns="http://schemas.openxmlformats.org/spreadsheetml/2006/main" count="666" uniqueCount="372">
  <si>
    <t>Cafcass Admin and Programme Spend by Budget Category</t>
  </si>
  <si>
    <t>Latest month figures Sept 20 unless stated otherwise</t>
  </si>
  <si>
    <t>Figures in 000's</t>
  </si>
  <si>
    <t>Admin Expenditure Table</t>
  </si>
  <si>
    <t>Admin Forecast Table</t>
  </si>
  <si>
    <t>2020-21 Year to Date Expenditure</t>
  </si>
  <si>
    <t>Q2 2020-21 Full Year Forecast</t>
  </si>
  <si>
    <t>2019-20</t>
  </si>
  <si>
    <t xml:space="preserve"> 2020-21 vs 2019-20</t>
  </si>
  <si>
    <t>Budget Category</t>
  </si>
  <si>
    <t xml:space="preserve">Cumulative Expenditure </t>
  </si>
  <si>
    <t xml:space="preserve">Cumulative Budget </t>
  </si>
  <si>
    <t>Variance to date</t>
  </si>
  <si>
    <t>% Variance</t>
  </si>
  <si>
    <t xml:space="preserve">Forecast Expenditure </t>
  </si>
  <si>
    <t xml:space="preserve">Annual Budget </t>
  </si>
  <si>
    <t>Sept 19 YTD expenditure</t>
  </si>
  <si>
    <t>Full year outturn</t>
  </si>
  <si>
    <r>
      <t>Increase/</t>
    </r>
    <r>
      <rPr>
        <b/>
        <sz val="10"/>
        <color rgb="FFFF0000"/>
        <rFont val="Arial"/>
        <family val="2"/>
      </rPr>
      <t xml:space="preserve">Decrease </t>
    </r>
    <r>
      <rPr>
        <b/>
        <sz val="10"/>
        <color theme="1"/>
        <rFont val="Arial"/>
        <family val="2"/>
      </rPr>
      <t>compared to</t>
    </r>
    <r>
      <rPr>
        <b/>
        <sz val="10"/>
        <rFont val="Arial"/>
        <family val="2"/>
      </rPr>
      <t xml:space="preserve"> same period last year</t>
    </r>
  </si>
  <si>
    <r>
      <t>Increase/</t>
    </r>
    <r>
      <rPr>
        <b/>
        <sz val="10"/>
        <color rgb="FFFF0000"/>
        <rFont val="Arial"/>
        <family val="2"/>
      </rPr>
      <t xml:space="preserve">Decrease </t>
    </r>
    <r>
      <rPr>
        <b/>
        <sz val="10"/>
        <rFont val="Arial"/>
        <family val="2"/>
      </rPr>
      <t xml:space="preserve">compared to previous year's outturn </t>
    </r>
  </si>
  <si>
    <t>Pay Costs</t>
  </si>
  <si>
    <t>Agency Practice Staff</t>
  </si>
  <si>
    <t>Agency Practice Staf</t>
  </si>
  <si>
    <t>Cafcass Associates</t>
  </si>
  <si>
    <t>SEC</t>
  </si>
  <si>
    <t>Temporary Staff</t>
  </si>
  <si>
    <t>Temporary BS Staff</t>
  </si>
  <si>
    <t>Total Workforce</t>
  </si>
  <si>
    <t>Running Costs</t>
  </si>
  <si>
    <t>Accommodation</t>
  </si>
  <si>
    <t>Accomodation</t>
  </si>
  <si>
    <t>Contracted Out Services</t>
  </si>
  <si>
    <t>Contracted Out Servs</t>
  </si>
  <si>
    <t>Travel and Subsistence</t>
  </si>
  <si>
    <t>Travel &amp; Subs</t>
  </si>
  <si>
    <t>Partnerships/LSCB</t>
  </si>
  <si>
    <t>Partnerships/ACPC</t>
  </si>
  <si>
    <t>Capital Costs</t>
  </si>
  <si>
    <t>Income</t>
  </si>
  <si>
    <t>Total Non Staff Costs</t>
  </si>
  <si>
    <t>Total Admin Costs</t>
  </si>
  <si>
    <t>Programme Expenditure Table</t>
  </si>
  <si>
    <t>Programme Forecast Table</t>
  </si>
  <si>
    <t>Pay Costs (front-line services)</t>
  </si>
  <si>
    <t>Provision utilised</t>
  </si>
  <si>
    <t>Total Programme Costs</t>
  </si>
  <si>
    <t>Depreciation</t>
  </si>
  <si>
    <t>Total Programme including Depreciation</t>
  </si>
  <si>
    <t>Total Resource DEL (admin and programme)</t>
  </si>
  <si>
    <t>Annually Managed Expenditure (AME)</t>
  </si>
  <si>
    <t>CCI</t>
  </si>
  <si>
    <t>Capital spend (CDEL)</t>
  </si>
  <si>
    <t>Cafcass Total</t>
  </si>
  <si>
    <t>Purchase Order before Invoice Stats</t>
  </si>
  <si>
    <t>Current Month August 2015</t>
  </si>
  <si>
    <t>Year to Date August 2015</t>
  </si>
  <si>
    <t>Service Areas</t>
  </si>
  <si>
    <t>PO's before invoices</t>
  </si>
  <si>
    <t>Total Invoices</t>
  </si>
  <si>
    <t>% of total Invoices before PO's</t>
  </si>
  <si>
    <t>% by Value raised before invoice</t>
  </si>
  <si>
    <t>Service Area A1</t>
  </si>
  <si>
    <t>Service Area A2</t>
  </si>
  <si>
    <t>Service Area A3</t>
  </si>
  <si>
    <t>Service Area A4</t>
  </si>
  <si>
    <t>Service Area A5</t>
  </si>
  <si>
    <t>Service Area A6</t>
  </si>
  <si>
    <t>Service Area A7</t>
  </si>
  <si>
    <t>Service Area A8</t>
  </si>
  <si>
    <t>Service Area A9</t>
  </si>
  <si>
    <t>Service Area A10</t>
  </si>
  <si>
    <t>Service Area A11</t>
  </si>
  <si>
    <t>Service Area A12</t>
  </si>
  <si>
    <t>Service Area A13</t>
  </si>
  <si>
    <t>Service Area A14</t>
  </si>
  <si>
    <t>Service Area A15</t>
  </si>
  <si>
    <t>Service Area A16</t>
  </si>
  <si>
    <t>Service Area A17</t>
  </si>
  <si>
    <t>Operational Area Team</t>
  </si>
  <si>
    <t>Operational Service Area</t>
  </si>
  <si>
    <t>NBC</t>
  </si>
  <si>
    <t>National Business Centre</t>
  </si>
  <si>
    <t>NIS</t>
  </si>
  <si>
    <t>National Improvement Service</t>
  </si>
  <si>
    <t>NCT</t>
  </si>
  <si>
    <t>National Commisioning Team</t>
  </si>
  <si>
    <t>EST</t>
  </si>
  <si>
    <t xml:space="preserve">Estates </t>
  </si>
  <si>
    <t>HQ Teams</t>
  </si>
  <si>
    <t>001</t>
  </si>
  <si>
    <t>Balance Sheet</t>
  </si>
  <si>
    <t>003</t>
  </si>
  <si>
    <t>Board (CC003)</t>
  </si>
  <si>
    <t>004</t>
  </si>
  <si>
    <t>Governance (CC004)</t>
  </si>
  <si>
    <t>006</t>
  </si>
  <si>
    <t>Finance (CC006)</t>
  </si>
  <si>
    <t>007</t>
  </si>
  <si>
    <t>IT (CC007)</t>
  </si>
  <si>
    <t>008</t>
  </si>
  <si>
    <t>Customer Services (CC008)</t>
  </si>
  <si>
    <t>010</t>
  </si>
  <si>
    <t>Corporate Services (CC010)</t>
  </si>
  <si>
    <t>012</t>
  </si>
  <si>
    <t>Young People's Board (CC012)</t>
  </si>
  <si>
    <t>013</t>
  </si>
  <si>
    <t>Trade Unions (CC013)</t>
  </si>
  <si>
    <t>014</t>
  </si>
  <si>
    <t>HR (CC014)</t>
  </si>
  <si>
    <t>015</t>
  </si>
  <si>
    <t>Learning Resources (CC015)</t>
  </si>
  <si>
    <t>016</t>
  </si>
  <si>
    <t>Finance Bureau (CC016)</t>
  </si>
  <si>
    <t>017</t>
  </si>
  <si>
    <t>Communications (CC017)</t>
  </si>
  <si>
    <t>021</t>
  </si>
  <si>
    <t>Depreciation and Provisions (CC021)</t>
  </si>
  <si>
    <t>025</t>
  </si>
  <si>
    <t>Legal (CC025)</t>
  </si>
  <si>
    <t>026</t>
  </si>
  <si>
    <t>Business Assurance (026-)</t>
  </si>
  <si>
    <t>027</t>
  </si>
  <si>
    <t>Procurement (CC027)</t>
  </si>
  <si>
    <t>029</t>
  </si>
  <si>
    <t>MIS (CC029)</t>
  </si>
  <si>
    <t>030</t>
  </si>
  <si>
    <t>Commissioning &amp; Partnerships (CC030)</t>
  </si>
  <si>
    <t>037</t>
  </si>
  <si>
    <t>KLPD HR (CC037)</t>
  </si>
  <si>
    <t>042</t>
  </si>
  <si>
    <t>Future Working Programme (042)</t>
  </si>
  <si>
    <t>Service Area HQ Total</t>
  </si>
  <si>
    <t>Forecast</t>
  </si>
  <si>
    <t>Remit</t>
  </si>
  <si>
    <t>Variance</t>
  </si>
  <si>
    <t>Admin</t>
  </si>
  <si>
    <t>Programme</t>
  </si>
  <si>
    <t>AME</t>
  </si>
  <si>
    <t xml:space="preserve">AME will include </t>
  </si>
  <si>
    <t>Contact activities</t>
  </si>
  <si>
    <t>Total in MA</t>
  </si>
  <si>
    <t>Cafcass Admin and Programme Spend</t>
  </si>
  <si>
    <t>HQ Admin Table</t>
  </si>
  <si>
    <t>HQ Forecast Table</t>
  </si>
  <si>
    <t>Year to Date Expenditure</t>
  </si>
  <si>
    <t>Full Year Forecast</t>
  </si>
  <si>
    <t>HQ Team</t>
  </si>
  <si>
    <t xml:space="preserve">Admin </t>
  </si>
  <si>
    <t>Programme (including Depreciation and Contact Services)</t>
  </si>
  <si>
    <t>Capital spend</t>
  </si>
  <si>
    <t>Total Expenditure</t>
  </si>
  <si>
    <t>Total Forecasted expenditure</t>
  </si>
  <si>
    <t>003-</t>
  </si>
  <si>
    <t>004-</t>
  </si>
  <si>
    <t>006-</t>
  </si>
  <si>
    <t>007-</t>
  </si>
  <si>
    <t>007-001</t>
  </si>
  <si>
    <t>IT18 (CC007-001)</t>
  </si>
  <si>
    <t>007-003</t>
  </si>
  <si>
    <t>IT-ECMS project (CC007-003)</t>
  </si>
  <si>
    <t>007-004</t>
  </si>
  <si>
    <t>IT- C100 Digitisation (CC 007-004)</t>
  </si>
  <si>
    <t>007-005</t>
  </si>
  <si>
    <t>IT-Mobile 2018 (CC007-005)</t>
  </si>
  <si>
    <t>007-006</t>
  </si>
  <si>
    <t>IT- EMS2.0 (CC 007-006)</t>
  </si>
  <si>
    <t>007-007</t>
  </si>
  <si>
    <t>IT- Email signatures (CC007-007)</t>
  </si>
  <si>
    <t>007-008</t>
  </si>
  <si>
    <t>IT-Routers (CC007-008)</t>
  </si>
  <si>
    <t>007-009</t>
  </si>
  <si>
    <t>IT- Laptops (CC 007-009)</t>
  </si>
  <si>
    <t>007-010</t>
  </si>
  <si>
    <t>IT- Monitors  (CC007-010)</t>
  </si>
  <si>
    <t>007-011</t>
  </si>
  <si>
    <t>IT- H&amp;S  (CC007-011)</t>
  </si>
  <si>
    <t>007-012</t>
  </si>
  <si>
    <t>IT- G drive SP  (CC007-012)</t>
  </si>
  <si>
    <t>007-013</t>
  </si>
  <si>
    <t>IT- Project Connect  (CC007-013)</t>
  </si>
  <si>
    <t>007-014</t>
  </si>
  <si>
    <t>IT- Project Intranet  (CC007-014)</t>
  </si>
  <si>
    <t>007-015</t>
  </si>
  <si>
    <t>IT-Intunes for Iphones(CC 007-015)</t>
  </si>
  <si>
    <t>007-016</t>
  </si>
  <si>
    <t>IT- Teamsites(CC- 007-016)</t>
  </si>
  <si>
    <t>007-017</t>
  </si>
  <si>
    <t>IT- Intunes for laptops(CC- 007-017)</t>
  </si>
  <si>
    <t>007-018</t>
  </si>
  <si>
    <t>IT- Laptop programme (CC- 007-018)</t>
  </si>
  <si>
    <t>007-019</t>
  </si>
  <si>
    <t>IT- Procurement (CC- 007-019)</t>
  </si>
  <si>
    <t>007-020</t>
  </si>
  <si>
    <t>IT- SCP (CC- 007-020)</t>
  </si>
  <si>
    <t>008-</t>
  </si>
  <si>
    <t>HQ Admin (CC008)</t>
  </si>
  <si>
    <t>010-</t>
  </si>
  <si>
    <t>012-</t>
  </si>
  <si>
    <t>013-</t>
  </si>
  <si>
    <t>014-</t>
  </si>
  <si>
    <t>014-001</t>
  </si>
  <si>
    <t>Health and Wellbeing (CC014-001)</t>
  </si>
  <si>
    <t>015-</t>
  </si>
  <si>
    <t>016-</t>
  </si>
  <si>
    <t>017-</t>
  </si>
  <si>
    <t>021-</t>
  </si>
  <si>
    <t>Provisions and Pension (CC021)</t>
  </si>
  <si>
    <t>025-</t>
  </si>
  <si>
    <t>026-</t>
  </si>
  <si>
    <t>027-</t>
  </si>
  <si>
    <t>029-</t>
  </si>
  <si>
    <t>037-</t>
  </si>
  <si>
    <t>Learning and Development (CC037)</t>
  </si>
  <si>
    <t>042-</t>
  </si>
  <si>
    <t>Total Service Area HQ</t>
  </si>
  <si>
    <t>Service Area Admin Table</t>
  </si>
  <si>
    <t>Service Area Forecast Table</t>
  </si>
  <si>
    <t>OSA Total</t>
  </si>
  <si>
    <t>ACC</t>
  </si>
  <si>
    <t>National Commisioning Service</t>
  </si>
  <si>
    <t>Total Operational Area HQ</t>
  </si>
  <si>
    <t>CON Contingency</t>
  </si>
  <si>
    <t>Corporate Contingency</t>
  </si>
  <si>
    <t>021-001</t>
  </si>
  <si>
    <t>Percentage Split</t>
  </si>
  <si>
    <t xml:space="preserve">Cafcass Budget Holders Year to Date Expenditure and Full Year Forecast </t>
  </si>
  <si>
    <t>Latest month figures: Sept 2020 unless stated otherwise</t>
  </si>
  <si>
    <t>Table 1</t>
  </si>
  <si>
    <t>Expenditure</t>
  </si>
  <si>
    <t>Forecast Table</t>
  </si>
  <si>
    <t>Comparative data</t>
  </si>
  <si>
    <t>Monthly Expenditure</t>
  </si>
  <si>
    <t>2020-21 vs 2019-20</t>
  </si>
  <si>
    <t>Current month expenditure</t>
  </si>
  <si>
    <t>Current month budget</t>
  </si>
  <si>
    <t>Current month forecast</t>
  </si>
  <si>
    <t>Variance against budget</t>
  </si>
  <si>
    <t>Variance against Forecast</t>
  </si>
  <si>
    <t>% Variance against budget</t>
  </si>
  <si>
    <t>Total expenditure</t>
  </si>
  <si>
    <t>Total budget</t>
  </si>
  <si>
    <t xml:space="preserve">Q2 Forecast Expenditure </t>
  </si>
  <si>
    <t xml:space="preserve">Q2 Forecast Variance </t>
  </si>
  <si>
    <t>Run-rate based forecast</t>
  </si>
  <si>
    <r>
      <t>Q2 forecast vs Run-rate forecast higher</t>
    </r>
    <r>
      <rPr>
        <b/>
        <sz val="10"/>
        <color rgb="FFFF0000"/>
        <rFont val="Arial"/>
        <family val="2"/>
      </rPr>
      <t>/lower</t>
    </r>
    <r>
      <rPr>
        <b/>
        <sz val="10"/>
        <rFont val="Arial"/>
        <family val="2"/>
      </rPr>
      <t>)</t>
    </r>
  </si>
  <si>
    <r>
      <t>Changes compared to last forecast (higher variance/</t>
    </r>
    <r>
      <rPr>
        <b/>
        <sz val="10"/>
        <color rgb="FFFF0000"/>
        <rFont val="Arial"/>
        <family val="2"/>
      </rPr>
      <t>lower variance</t>
    </r>
    <r>
      <rPr>
        <b/>
        <sz val="10"/>
        <rFont val="Arial"/>
        <family val="2"/>
      </rPr>
      <t>)</t>
    </r>
  </si>
  <si>
    <r>
      <t>Changes in forecast  variance (increase/</t>
    </r>
    <r>
      <rPr>
        <b/>
        <sz val="10"/>
        <color rgb="FFFF0000"/>
        <rFont val="Arial"/>
        <family val="2"/>
      </rPr>
      <t>decrease</t>
    </r>
    <r>
      <rPr>
        <b/>
        <sz val="10"/>
        <rFont val="Arial"/>
        <family val="2"/>
      </rPr>
      <t>)</t>
    </r>
  </si>
  <si>
    <t xml:space="preserve">Q3 Forecast Variance </t>
  </si>
  <si>
    <t xml:space="preserve">Q1 Forecast Expenditure </t>
  </si>
  <si>
    <t>Sept 2019 YTD expenditure</t>
  </si>
  <si>
    <t>A1</t>
  </si>
  <si>
    <t>A2</t>
  </si>
  <si>
    <t>A3</t>
  </si>
  <si>
    <t>A4</t>
  </si>
  <si>
    <t>A5</t>
  </si>
  <si>
    <t>A6</t>
  </si>
  <si>
    <t>A7</t>
  </si>
  <si>
    <t>A8</t>
  </si>
  <si>
    <t>A9</t>
  </si>
  <si>
    <t>A10</t>
  </si>
  <si>
    <t>A11</t>
  </si>
  <si>
    <t>A12</t>
  </si>
  <si>
    <t>A13</t>
  </si>
  <si>
    <t>A14</t>
  </si>
  <si>
    <t>A15A</t>
  </si>
  <si>
    <t>A15a</t>
  </si>
  <si>
    <t>A15B</t>
  </si>
  <si>
    <t>A15b</t>
  </si>
  <si>
    <t>A16</t>
  </si>
  <si>
    <t>A17</t>
  </si>
  <si>
    <t>A18</t>
  </si>
  <si>
    <t>Ops Area Team</t>
  </si>
  <si>
    <t>OAT</t>
  </si>
  <si>
    <t>Operational Area Total</t>
  </si>
  <si>
    <t>Expenditure Table</t>
  </si>
  <si>
    <t>Operational Area HQ</t>
  </si>
  <si>
    <t>National Commisionning Team</t>
  </si>
  <si>
    <t>007-002</t>
  </si>
  <si>
    <t>IT- Sapphire (CC 007-006)</t>
  </si>
  <si>
    <t>IT-  G drive to SP (CC007-012)</t>
  </si>
  <si>
    <t>IT- Connect  (CC007-013)</t>
  </si>
  <si>
    <t>IT- Intranet  (CC007-014)</t>
  </si>
  <si>
    <t>IT- Procurement(CC- 007-019)</t>
  </si>
  <si>
    <t>IT- SCP(CC- 007-020)</t>
  </si>
  <si>
    <t>PMO (CC016)</t>
  </si>
  <si>
    <t>Provisions and Pensions (CC021)</t>
  </si>
  <si>
    <t>Operational Area HQ Total</t>
  </si>
  <si>
    <t>002- Corporate Conti</t>
  </si>
  <si>
    <r>
      <t>NOTES:</t>
    </r>
    <r>
      <rPr>
        <sz val="11"/>
        <color indexed="8"/>
        <rFont val="Arial"/>
        <family val="2"/>
      </rPr>
      <t xml:space="preserve"> </t>
    </r>
  </si>
  <si>
    <t xml:space="preserve">Table 1 shows the expenditure in the month against the budget and forecast in the month. </t>
  </si>
  <si>
    <t>Table 2 shows the expenditure to date against the budget to date.</t>
  </si>
  <si>
    <t>Table 3 shows the forecasted expenditure against the annual budget</t>
  </si>
  <si>
    <t xml:space="preserve">A figure in brackets indicates an overspend </t>
  </si>
  <si>
    <t xml:space="preserve">All figures shown in £000's </t>
  </si>
  <si>
    <r>
      <t>Year to date analysis</t>
    </r>
    <r>
      <rPr>
        <sz val="11"/>
        <color indexed="8"/>
        <rFont val="Arial"/>
        <family val="2"/>
      </rPr>
      <t xml:space="preserve"> </t>
    </r>
  </si>
  <si>
    <t>The Cafcass position to date is showing an underspend of £905k against the budget.</t>
  </si>
  <si>
    <t>The areas that are contributing to this underspend are:</t>
  </si>
  <si>
    <t>Operational areas – £812k underspend which is caused by Staffing (£775k) because there are a number of vacancies some of which will be filled later in the year. The areas with the highest staffing underspend this month YTD are A8, A10 and A13</t>
  </si>
  <si>
    <t>Accommodation – £20k underspend relating to utility and rates</t>
  </si>
  <si>
    <t>Estates – £110k underspend in ISS and maintenance due to profiling because spend tends to be lower in the summer time. Also there continued a delay in a few estates projects such as the London office, Bodmin, Bournemouth etc.</t>
  </si>
  <si>
    <t>NBC - £94k underspend mainly in staffing in the NBC team and the Customer service team</t>
  </si>
  <si>
    <t>NIS - £1k underspend</t>
  </si>
  <si>
    <t>NCT - £88k overspend, of which £96k relating to support grants due to timing difference</t>
  </si>
  <si>
    <t>HQ - £45k overspend, big variances include (1) £218k overspend in IT due to budget profiling (projects) and the BS laptop costs not accrued in 1415; (2) £206k underspend in 021- which £50k is caused by the release of dilaps provision no longer required and £145k is relating to IT as the monthly Flex discount accrual released; (3)£87k over spend in 042- for one-off work relating to the Innovation Board's work; (4) £62k underspend in Legal 025- due to lower cost in demand-led legal activities.</t>
  </si>
  <si>
    <t>August actual vs August forecast analysis</t>
  </si>
  <si>
    <t>Overall, August expenditure  is £31k lower than August forecast</t>
  </si>
  <si>
    <t>OSA spend in August is £15k lower than forecast of which a higher-than-forecasted SEC cost was offset by lower paycost and agency staff costs. More SEC cases were allocated in August than forecasted but this might not affect the total FY SEC forecast. The transition of the SEC unit team from Exeter to NBC might have partly contributed to the over forecast in SEC costs because some SEC case allocations were not communicated to Finance for forecasting purpose but controls are to be put in place to avoid this happening again.   Areas with high overall forecast variances include: A3 and A16</t>
  </si>
  <si>
    <t>Accommodation – £6k under forecast relating to utilities for August being a summer month.</t>
  </si>
  <si>
    <t>Estates – £3k under forecast.</t>
  </si>
  <si>
    <t>NBC - £11k over forecast relating to overtime to cover staff turnover and leave during August, the NBC forecast was not updated in August.</t>
  </si>
  <si>
    <t>NCT- £0</t>
  </si>
  <si>
    <t>HQ are showing an £12k under forecast with small variances in some HQ cost centres</t>
  </si>
  <si>
    <t>August forecast vs Q1 forecast analysis</t>
  </si>
  <si>
    <t>Overall, Cafcass is now forecasting an underspend of £1.683m of which £139k is in the DNA roll out services; £1.339m underspend in OSA and £216k underspend in NBC. Main changes of August forecast compared to the Q1 forecast include:</t>
  </si>
  <si>
    <t xml:space="preserve">1. The over all budget has reduced by £2m because Cafcass has surrendered £2m budget as part of the budget emergency savings for the MoJ. The budget reduction include £1m in 021- relating to the IT transformation; £551k from the £1m DNA testing service; £349k relating to the Flex loss of volume discount and £100k relating to Flex. Therefore the Q1 forecasted budget underspend also has reduced by £2m for this reason.
2. OSA has increased their budget underspend by £280k with the release of £250k OSA contingency funds, leaving it at a £250k level.
3. Estates reduced their budget underspend by £30k with some additional expenditure compared to the last forecast.
4. Reduction in IT forecast of £221k with the decrease of some variable and fixed Flex monthly costs and additional volume discounts to be received, however the IT budget was also cut by £100k as part of the £2m budget reduction mentioned above.
</t>
  </si>
  <si>
    <t>07/08 ACCOUNTS @ 31/03/08:</t>
  </si>
  <si>
    <t>Variance over</t>
  </si>
  <si>
    <t>and / or</t>
  </si>
  <si>
    <t>Narrative</t>
  </si>
  <si>
    <t>Statement of Financial Position</t>
  </si>
  <si>
    <t>+/- £4 million</t>
  </si>
  <si>
    <t>+/- 5%</t>
  </si>
  <si>
    <t>Non-current assets</t>
  </si>
  <si>
    <t>Property, plant and equipment</t>
  </si>
  <si>
    <t>Intangible assets</t>
  </si>
  <si>
    <t>Total non-current assets</t>
  </si>
  <si>
    <t xml:space="preserve">Current assets </t>
  </si>
  <si>
    <t>Assets classified as held for sale</t>
  </si>
  <si>
    <t>7.1</t>
  </si>
  <si>
    <t>Inventories</t>
  </si>
  <si>
    <t>Trade and other receivables</t>
  </si>
  <si>
    <t>Other current assets</t>
  </si>
  <si>
    <t>Financial assets</t>
  </si>
  <si>
    <t>Cash and cash equivalents</t>
  </si>
  <si>
    <t>Total current assets</t>
  </si>
  <si>
    <t>Total assets</t>
  </si>
  <si>
    <t>Current liabilities</t>
  </si>
  <si>
    <t>Trade and other payables</t>
  </si>
  <si>
    <t>Financial labilities</t>
  </si>
  <si>
    <t>Other liabilities</t>
  </si>
  <si>
    <t>Total current liabilities</t>
  </si>
  <si>
    <t>Non-current assets less net current liabilities</t>
  </si>
  <si>
    <t>Non-current liabilities</t>
  </si>
  <si>
    <t>Provisions</t>
  </si>
  <si>
    <t>Pension liabilities</t>
  </si>
  <si>
    <t>Other payables</t>
  </si>
  <si>
    <t>Financial liabilities</t>
  </si>
  <si>
    <t>Total non-current liabilities</t>
  </si>
  <si>
    <t>Assets less liabilities</t>
  </si>
  <si>
    <t>Taxpayers' equity</t>
  </si>
  <si>
    <t>General reserve</t>
  </si>
  <si>
    <t>socte</t>
  </si>
  <si>
    <t>Revaluation reserve</t>
  </si>
  <si>
    <t>Total taxpayer's equity</t>
  </si>
  <si>
    <t>page check</t>
  </si>
  <si>
    <t>The Financial Statements on pages xx to xx were approved by the Board on 1st July 2020 and were signed on its behalf by:</t>
  </si>
  <si>
    <t>Jacky Tiotto signature here</t>
  </si>
  <si>
    <t>Balance Sheet Reserves As At 31/03/07</t>
  </si>
  <si>
    <t>960100 - Pension Liabilities</t>
  </si>
  <si>
    <t>970200 - Retained Earnings</t>
  </si>
  <si>
    <t>970500 - GIA Reserve</t>
  </si>
  <si>
    <t>General Reserves (970300, 970350, 970400)</t>
  </si>
  <si>
    <t>970100 - Revaluation Reserve</t>
  </si>
  <si>
    <t>Movements 07/08</t>
  </si>
  <si>
    <t>970200 - 07/08 I&amp;E</t>
  </si>
  <si>
    <t>970500 - 07/08 Transfer To GIA Reserve</t>
  </si>
  <si>
    <t>Capital &amp; Reserves</t>
  </si>
  <si>
    <t>Jacky Tiotto</t>
  </si>
  <si>
    <t>Chief Executive and Accounting Officer</t>
  </si>
  <si>
    <t>Date: 1st July 2020</t>
  </si>
  <si>
    <t>19/20 submission: Myron MacTavish</t>
  </si>
  <si>
    <t xml:space="preserve">Date Expenditure and Full Year Forecast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</si>
</sst>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Red]\(#,##0\)"/>
    <numFmt numFmtId="166" formatCode="0%;[Red]\-0%"/>
    <numFmt numFmtId="167" formatCode="0%;[Red]\(0\)%"/>
    <numFmt numFmtId="168" formatCode="#,##0_ ;\-#,##0\ "/>
    <numFmt numFmtId="169" formatCode="_-* #,##0.000_-;\-* #,##0.000_-;_-* &quot;-&quot;??_-;_-@_-"/>
    <numFmt numFmtId="170" formatCode="#,##0.00_ ;\-#,##0.00\ "/>
  </numFmts>
  <fonts count="29"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sz val="10"/>
      <color theme="0"/>
      <name val="Arial"/>
      <family val="2"/>
    </font>
    <font>
      <sz val="10"/>
      <color theme="1"/>
      <name val="Arial"/>
      <family val="2"/>
    </font>
    <font>
      <i/>
      <sz val="10"/>
      <color theme="1"/>
      <name val="Arial"/>
      <family val="2"/>
    </font>
    <font>
      <i/>
      <sz val="10"/>
      <name val="Arial"/>
      <family val="2"/>
    </font>
    <font>
      <b/>
      <sz val="12"/>
      <name val="Arial"/>
      <family val="2"/>
    </font>
    <font>
      <b/>
      <sz val="10"/>
      <name val="Arial"/>
      <family val="2"/>
    </font>
    <font>
      <b/>
      <sz val="10"/>
      <color rgb="FFFF0000"/>
      <name val="Arial"/>
      <family val="2"/>
    </font>
    <font>
      <b/>
      <sz val="10"/>
      <color theme="1"/>
      <name val="Arial"/>
      <family val="2"/>
    </font>
    <font>
      <sz val="12"/>
      <name val="Arial"/>
      <family val="2"/>
    </font>
    <font>
      <sz val="11"/>
      <color theme="1"/>
      <name val="Arial"/>
      <family val="2"/>
    </font>
    <font>
      <b/>
      <sz val="11"/>
      <name val="Arial"/>
      <family val="2"/>
    </font>
    <font>
      <sz val="11"/>
      <name val="Arial"/>
      <family val="2"/>
    </font>
    <font>
      <sz val="9"/>
      <color theme="0"/>
      <name val="Arial"/>
      <family val="2"/>
    </font>
    <font>
      <b/>
      <u/>
      <sz val="10"/>
      <name val="Arial"/>
      <family val="2"/>
    </font>
    <font>
      <b/>
      <u/>
      <sz val="11"/>
      <color rgb="FF000000"/>
      <name val="Arial"/>
      <family val="2"/>
    </font>
    <font>
      <sz val="11"/>
      <color rgb="FF000000"/>
      <name val="Arial"/>
      <family val="2"/>
    </font>
    <font>
      <b/>
      <sz val="12"/>
      <color theme="0"/>
      <name val="Arial"/>
      <family val="2"/>
    </font>
    <font>
      <i/>
      <sz val="10"/>
      <color theme="0"/>
      <name val="Arial"/>
      <family val="2"/>
    </font>
    <font>
      <b/>
      <sz val="10"/>
      <color theme="0"/>
      <name val="Arial"/>
      <family val="2"/>
    </font>
    <font>
      <sz val="11"/>
      <color indexed="8"/>
      <name val="Arial"/>
      <family val="2"/>
    </font>
    <font>
      <sz val="10"/>
      <name val="Arial"/>
    </font>
    <font>
      <b/>
      <i/>
      <sz val="10"/>
      <name val="Arial"/>
      <family val="2"/>
    </font>
    <font>
      <sz val="10"/>
      <color rgb="FFFF0000"/>
      <name val="Arial"/>
      <family val="2"/>
    </font>
    <font>
      <sz val="8"/>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medium">
        <color indexed="64"/>
      </left>
      <right/>
      <top/>
      <bottom/>
      <diagonal/>
    </border>
    <border>
      <left/>
      <right/>
      <top style="thin">
        <color indexed="64"/>
      </top>
      <bottom style="double">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rgb="FF99999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4" fillId="0" borderId="0"/>
    <xf numFmtId="43" fontId="24" fillId="0" borderId="0" applyFont="0" applyFill="0" applyBorder="0" applyAlignment="0" applyProtection="0"/>
  </cellStyleXfs>
  <cellXfs count="298">
    <xf numFmtId="0" fontId="0" fillId="0" borderId="0" xfId="0"/>
    <xf numFmtId="0" fontId="2" fillId="2" borderId="0" xfId="3" applyFill="1"/>
    <xf numFmtId="0" fontId="3" fillId="2" borderId="0" xfId="3" applyFont="1" applyFill="1"/>
    <xf numFmtId="164" fontId="2" fillId="2" borderId="0" xfId="1" applyNumberFormat="1" applyFill="1"/>
    <xf numFmtId="0" fontId="4" fillId="2" borderId="0" xfId="3" applyFont="1" applyFill="1"/>
    <xf numFmtId="0" fontId="6" fillId="0" borderId="0" xfId="4" applyFont="1"/>
    <xf numFmtId="0" fontId="7" fillId="2" borderId="0" xfId="3" applyFont="1" applyFill="1"/>
    <xf numFmtId="164" fontId="0" fillId="2" borderId="0" xfId="1" applyNumberFormat="1" applyFont="1" applyFill="1"/>
    <xf numFmtId="0" fontId="9" fillId="2" borderId="1" xfId="3" applyFont="1" applyFill="1" applyBorder="1"/>
    <xf numFmtId="0" fontId="9" fillId="2" borderId="1" xfId="3" applyFont="1" applyFill="1" applyBorder="1" applyAlignment="1">
      <alignment vertical="top" wrapText="1"/>
    </xf>
    <xf numFmtId="0" fontId="9" fillId="2" borderId="0" xfId="3" applyFont="1" applyFill="1"/>
    <xf numFmtId="164" fontId="9" fillId="2" borderId="1" xfId="1" applyNumberFormat="1" applyFont="1" applyFill="1" applyBorder="1" applyAlignment="1">
      <alignment vertical="top" wrapText="1"/>
    </xf>
    <xf numFmtId="0" fontId="2" fillId="2" borderId="1" xfId="3" applyFill="1" applyBorder="1"/>
    <xf numFmtId="0" fontId="2" fillId="0" borderId="4" xfId="3" applyBorder="1"/>
    <xf numFmtId="164" fontId="0" fillId="2" borderId="1" xfId="1" applyNumberFormat="1" applyFont="1" applyFill="1" applyBorder="1" applyAlignment="1">
      <alignment wrapText="1"/>
    </xf>
    <xf numFmtId="165" fontId="2" fillId="2" borderId="1" xfId="3" applyNumberFormat="1" applyFill="1" applyBorder="1" applyAlignment="1">
      <alignment wrapText="1"/>
    </xf>
    <xf numFmtId="166" fontId="0" fillId="2" borderId="1" xfId="2" applyNumberFormat="1" applyFont="1" applyFill="1" applyBorder="1" applyAlignment="1">
      <alignment wrapText="1"/>
    </xf>
    <xf numFmtId="164" fontId="0" fillId="2" borderId="1" xfId="1" applyNumberFormat="1" applyFont="1" applyFill="1" applyBorder="1"/>
    <xf numFmtId="165" fontId="2" fillId="2" borderId="1" xfId="3" applyNumberFormat="1" applyFill="1" applyBorder="1"/>
    <xf numFmtId="43" fontId="0" fillId="2" borderId="1" xfId="1" applyFont="1" applyFill="1" applyBorder="1" applyAlignment="1">
      <alignment wrapText="1"/>
    </xf>
    <xf numFmtId="164" fontId="9" fillId="2" borderId="1" xfId="1" applyNumberFormat="1" applyFont="1" applyFill="1" applyBorder="1"/>
    <xf numFmtId="165" fontId="9" fillId="2" borderId="1" xfId="3" applyNumberFormat="1" applyFont="1" applyFill="1" applyBorder="1" applyAlignment="1">
      <alignment wrapText="1"/>
    </xf>
    <xf numFmtId="166" fontId="9" fillId="2" borderId="1" xfId="2" applyNumberFormat="1" applyFont="1" applyFill="1" applyBorder="1" applyAlignment="1">
      <alignment wrapText="1"/>
    </xf>
    <xf numFmtId="43" fontId="9" fillId="2" borderId="1" xfId="1" applyFont="1" applyFill="1" applyBorder="1"/>
    <xf numFmtId="165" fontId="9" fillId="2" borderId="1" xfId="3" applyNumberFormat="1" applyFont="1" applyFill="1" applyBorder="1"/>
    <xf numFmtId="0" fontId="9" fillId="3" borderId="1" xfId="3" applyFont="1" applyFill="1" applyBorder="1"/>
    <xf numFmtId="164" fontId="9" fillId="3" borderId="1" xfId="3" applyNumberFormat="1" applyFont="1" applyFill="1" applyBorder="1"/>
    <xf numFmtId="165" fontId="9" fillId="3" borderId="1" xfId="3" applyNumberFormat="1" applyFont="1" applyFill="1" applyBorder="1"/>
    <xf numFmtId="166" fontId="9" fillId="3" borderId="1" xfId="2" applyNumberFormat="1" applyFont="1" applyFill="1" applyBorder="1" applyAlignment="1">
      <alignment wrapText="1"/>
    </xf>
    <xf numFmtId="164" fontId="9" fillId="3" borderId="1" xfId="1" applyNumberFormat="1" applyFont="1" applyFill="1" applyBorder="1"/>
    <xf numFmtId="164" fontId="2" fillId="2" borderId="0" xfId="3" applyNumberFormat="1" applyFill="1"/>
    <xf numFmtId="0" fontId="2" fillId="0" borderId="1" xfId="3" applyBorder="1"/>
    <xf numFmtId="167" fontId="0" fillId="2" borderId="1" xfId="2" applyNumberFormat="1" applyFont="1" applyFill="1" applyBorder="1" applyAlignment="1">
      <alignment wrapText="1"/>
    </xf>
    <xf numFmtId="165" fontId="0" fillId="2" borderId="1" xfId="1" applyNumberFormat="1" applyFont="1" applyFill="1" applyBorder="1"/>
    <xf numFmtId="165" fontId="9" fillId="3" borderId="1" xfId="3" applyNumberFormat="1" applyFont="1" applyFill="1" applyBorder="1" applyAlignment="1">
      <alignment wrapText="1"/>
    </xf>
    <xf numFmtId="167" fontId="0" fillId="3" borderId="1" xfId="2" applyNumberFormat="1" applyFont="1" applyFill="1" applyBorder="1" applyAlignment="1">
      <alignment wrapText="1"/>
    </xf>
    <xf numFmtId="0" fontId="9" fillId="3" borderId="1" xfId="3" applyFont="1" applyFill="1" applyBorder="1" applyAlignment="1">
      <alignment wrapText="1"/>
    </xf>
    <xf numFmtId="0" fontId="8" fillId="3" borderId="1" xfId="3" applyFont="1" applyFill="1" applyBorder="1"/>
    <xf numFmtId="164" fontId="8" fillId="3" borderId="1" xfId="3" applyNumberFormat="1" applyFont="1" applyFill="1" applyBorder="1"/>
    <xf numFmtId="166" fontId="8" fillId="3" borderId="1" xfId="2" applyNumberFormat="1" applyFont="1" applyFill="1" applyBorder="1" applyAlignment="1">
      <alignment wrapText="1"/>
    </xf>
    <xf numFmtId="0" fontId="12" fillId="2" borderId="0" xfId="3" applyFont="1" applyFill="1"/>
    <xf numFmtId="165" fontId="8" fillId="3" borderId="1" xfId="3" applyNumberFormat="1" applyFont="1" applyFill="1" applyBorder="1" applyAlignment="1">
      <alignment wrapText="1"/>
    </xf>
    <xf numFmtId="164" fontId="8" fillId="3" borderId="1" xfId="1" applyNumberFormat="1" applyFont="1" applyFill="1" applyBorder="1"/>
    <xf numFmtId="43" fontId="2" fillId="2" borderId="0" xfId="3" applyNumberFormat="1" applyFill="1"/>
    <xf numFmtId="0" fontId="13" fillId="2" borderId="0" xfId="3" applyFont="1" applyFill="1"/>
    <xf numFmtId="165" fontId="2" fillId="2" borderId="0" xfId="3" applyNumberFormat="1" applyFill="1"/>
    <xf numFmtId="0" fontId="8" fillId="0" borderId="0" xfId="3" applyFont="1"/>
    <xf numFmtId="0" fontId="14" fillId="4" borderId="1" xfId="5" applyFont="1" applyFill="1" applyBorder="1" applyAlignment="1">
      <alignment vertical="top" wrapText="1"/>
    </xf>
    <xf numFmtId="0" fontId="15" fillId="2" borderId="1" xfId="3" applyFont="1" applyFill="1" applyBorder="1"/>
    <xf numFmtId="0" fontId="15" fillId="2" borderId="1" xfId="5" applyFont="1" applyFill="1" applyBorder="1"/>
    <xf numFmtId="10" fontId="15" fillId="2" borderId="1" xfId="5" applyNumberFormat="1" applyFont="1" applyFill="1" applyBorder="1"/>
    <xf numFmtId="0" fontId="15" fillId="0" borderId="0" xfId="5" applyFont="1"/>
    <xf numFmtId="10" fontId="15" fillId="0" borderId="0" xfId="5" applyNumberFormat="1" applyFont="1"/>
    <xf numFmtId="0" fontId="2" fillId="2" borderId="1" xfId="5" applyFill="1" applyBorder="1"/>
    <xf numFmtId="9" fontId="2" fillId="2" borderId="1" xfId="5" applyNumberFormat="1" applyFill="1" applyBorder="1"/>
    <xf numFmtId="0" fontId="2" fillId="0" borderId="0" xfId="5"/>
    <xf numFmtId="9" fontId="2" fillId="0" borderId="0" xfId="5" applyNumberFormat="1"/>
    <xf numFmtId="9" fontId="2" fillId="2" borderId="1" xfId="2" applyFont="1" applyFill="1" applyBorder="1"/>
    <xf numFmtId="164" fontId="2" fillId="0" borderId="1" xfId="5" applyNumberFormat="1" applyBorder="1"/>
    <xf numFmtId="9" fontId="2" fillId="0" borderId="1" xfId="2" applyFont="1" applyFill="1" applyBorder="1"/>
    <xf numFmtId="0" fontId="16" fillId="0" borderId="5" xfId="3" applyFont="1" applyBorder="1"/>
    <xf numFmtId="0" fontId="5" fillId="2" borderId="1" xfId="3" applyFont="1" applyFill="1" applyBorder="1"/>
    <xf numFmtId="0" fontId="14" fillId="2" borderId="0" xfId="3" applyFont="1" applyFill="1"/>
    <xf numFmtId="0" fontId="15" fillId="2" borderId="0" xfId="5" applyFont="1" applyFill="1"/>
    <xf numFmtId="10" fontId="15" fillId="2" borderId="0" xfId="5" applyNumberFormat="1" applyFont="1" applyFill="1"/>
    <xf numFmtId="0" fontId="14" fillId="4" borderId="1" xfId="3" applyFont="1" applyFill="1" applyBorder="1" applyAlignment="1">
      <alignment vertical="top"/>
    </xf>
    <xf numFmtId="0" fontId="4" fillId="2" borderId="0" xfId="3" quotePrefix="1" applyFont="1" applyFill="1"/>
    <xf numFmtId="0" fontId="0" fillId="2" borderId="1" xfId="3" applyFont="1" applyFill="1" applyBorder="1"/>
    <xf numFmtId="0" fontId="4" fillId="0" borderId="0" xfId="3" quotePrefix="1" applyFont="1"/>
    <xf numFmtId="0" fontId="9" fillId="4" borderId="1" xfId="3" applyFont="1" applyFill="1" applyBorder="1"/>
    <xf numFmtId="0" fontId="9" fillId="4" borderId="1" xfId="5" applyFont="1" applyFill="1" applyBorder="1"/>
    <xf numFmtId="9" fontId="2" fillId="4" borderId="1" xfId="5" applyNumberFormat="1" applyFill="1" applyBorder="1"/>
    <xf numFmtId="9" fontId="9" fillId="4" borderId="1" xfId="2" applyFont="1" applyFill="1" applyBorder="1"/>
    <xf numFmtId="164" fontId="9" fillId="2" borderId="6" xfId="3" applyNumberFormat="1" applyFont="1" applyFill="1" applyBorder="1"/>
    <xf numFmtId="0" fontId="9" fillId="2" borderId="6" xfId="3" applyFont="1" applyFill="1" applyBorder="1"/>
    <xf numFmtId="0" fontId="17" fillId="2" borderId="0" xfId="3" applyFont="1" applyFill="1"/>
    <xf numFmtId="0" fontId="9" fillId="2" borderId="1" xfId="3" applyFont="1" applyFill="1" applyBorder="1" applyAlignment="1">
      <alignment wrapText="1"/>
    </xf>
    <xf numFmtId="0" fontId="2" fillId="2" borderId="0" xfId="3" applyFill="1" applyAlignment="1">
      <alignment vertical="top"/>
    </xf>
    <xf numFmtId="164" fontId="2" fillId="2" borderId="1" xfId="6" applyNumberFormat="1" applyFont="1" applyFill="1" applyBorder="1"/>
    <xf numFmtId="0" fontId="2" fillId="0" borderId="7" xfId="3" applyBorder="1"/>
    <xf numFmtId="0" fontId="2" fillId="0" borderId="0" xfId="3" applyAlignment="1">
      <alignment horizontal="left"/>
    </xf>
    <xf numFmtId="4" fontId="2" fillId="0" borderId="8" xfId="3" applyNumberFormat="1" applyBorder="1" applyAlignment="1">
      <alignment vertical="center"/>
    </xf>
    <xf numFmtId="164" fontId="9" fillId="3" borderId="1" xfId="6" applyNumberFormat="1" applyFont="1" applyFill="1" applyBorder="1"/>
    <xf numFmtId="164" fontId="2" fillId="2" borderId="0" xfId="6" applyNumberFormat="1" applyFont="1" applyFill="1" applyBorder="1"/>
    <xf numFmtId="168" fontId="9" fillId="3" borderId="1" xfId="6" applyNumberFormat="1" applyFont="1" applyFill="1" applyBorder="1"/>
    <xf numFmtId="168" fontId="2" fillId="2" borderId="0" xfId="6" applyNumberFormat="1" applyFont="1" applyFill="1" applyBorder="1"/>
    <xf numFmtId="168" fontId="9" fillId="2" borderId="1" xfId="6" applyNumberFormat="1" applyFont="1" applyFill="1" applyBorder="1"/>
    <xf numFmtId="164" fontId="9" fillId="2" borderId="1" xfId="6" applyNumberFormat="1" applyFont="1" applyFill="1" applyBorder="1"/>
    <xf numFmtId="165" fontId="8" fillId="3" borderId="1" xfId="3" applyNumberFormat="1" applyFont="1" applyFill="1" applyBorder="1"/>
    <xf numFmtId="168" fontId="2" fillId="2" borderId="0" xfId="3" applyNumberFormat="1" applyFill="1"/>
    <xf numFmtId="165" fontId="8" fillId="2" borderId="1" xfId="3" applyNumberFormat="1" applyFont="1" applyFill="1" applyBorder="1"/>
    <xf numFmtId="9" fontId="9" fillId="2" borderId="1" xfId="7" applyFont="1" applyFill="1" applyBorder="1"/>
    <xf numFmtId="0" fontId="18" fillId="2" borderId="0" xfId="3" applyFont="1" applyFill="1"/>
    <xf numFmtId="0" fontId="19" fillId="2" borderId="0" xfId="3" applyFont="1" applyFill="1"/>
    <xf numFmtId="0" fontId="20" fillId="2" borderId="0" xfId="3" applyFont="1" applyFill="1"/>
    <xf numFmtId="0" fontId="21" fillId="0" borderId="0" xfId="4" applyFont="1"/>
    <xf numFmtId="0" fontId="9" fillId="2" borderId="1" xfId="3" applyFont="1" applyFill="1" applyBorder="1" applyAlignment="1">
      <alignment vertical="top"/>
    </xf>
    <xf numFmtId="0" fontId="22" fillId="2" borderId="1" xfId="3" applyFont="1" applyFill="1" applyBorder="1"/>
    <xf numFmtId="0" fontId="22" fillId="2" borderId="0" xfId="3" applyFont="1" applyFill="1"/>
    <xf numFmtId="0" fontId="4" fillId="0" borderId="1" xfId="3" applyFont="1" applyBorder="1"/>
    <xf numFmtId="165" fontId="2" fillId="0" borderId="1" xfId="3" applyNumberFormat="1" applyBorder="1"/>
    <xf numFmtId="164" fontId="1" fillId="2" borderId="1" xfId="8" applyNumberFormat="1" applyFont="1" applyFill="1" applyBorder="1"/>
    <xf numFmtId="0" fontId="4" fillId="0" borderId="7" xfId="3" applyFont="1" applyBorder="1"/>
    <xf numFmtId="0" fontId="0" fillId="0" borderId="1" xfId="3" applyFont="1" applyBorder="1"/>
    <xf numFmtId="0" fontId="4" fillId="0" borderId="0" xfId="3" applyFont="1"/>
    <xf numFmtId="164" fontId="0" fillId="0" borderId="1" xfId="1" applyNumberFormat="1" applyFont="1" applyFill="1" applyBorder="1"/>
    <xf numFmtId="0" fontId="4" fillId="3" borderId="0" xfId="3" applyFont="1" applyFill="1"/>
    <xf numFmtId="167" fontId="9" fillId="3" borderId="1" xfId="2" applyNumberFormat="1" applyFont="1" applyFill="1" applyBorder="1" applyAlignment="1">
      <alignment wrapText="1"/>
    </xf>
    <xf numFmtId="9" fontId="9" fillId="3" borderId="1" xfId="2" applyFont="1" applyFill="1" applyBorder="1" applyAlignment="1">
      <alignment wrapText="1"/>
    </xf>
    <xf numFmtId="165" fontId="9" fillId="3" borderId="1" xfId="1" applyNumberFormat="1" applyFont="1" applyFill="1" applyBorder="1"/>
    <xf numFmtId="0" fontId="2" fillId="0" borderId="10" xfId="3" applyBorder="1"/>
    <xf numFmtId="164" fontId="9" fillId="4" borderId="1" xfId="3" applyNumberFormat="1" applyFont="1" applyFill="1" applyBorder="1"/>
    <xf numFmtId="165" fontId="9" fillId="4" borderId="1" xfId="3" applyNumberFormat="1" applyFont="1" applyFill="1" applyBorder="1" applyAlignment="1">
      <alignment wrapText="1"/>
    </xf>
    <xf numFmtId="167" fontId="9" fillId="4" borderId="1" xfId="2" applyNumberFormat="1" applyFont="1" applyFill="1" applyBorder="1" applyAlignment="1">
      <alignment wrapText="1"/>
    </xf>
    <xf numFmtId="0" fontId="4" fillId="4" borderId="0" xfId="3" applyFont="1" applyFill="1"/>
    <xf numFmtId="164" fontId="9" fillId="4" borderId="1" xfId="1" applyNumberFormat="1" applyFont="1" applyFill="1" applyBorder="1"/>
    <xf numFmtId="164" fontId="10" fillId="4" borderId="1" xfId="3" applyNumberFormat="1" applyFont="1" applyFill="1" applyBorder="1"/>
    <xf numFmtId="0" fontId="22" fillId="3" borderId="0" xfId="3" applyFont="1" applyFill="1"/>
    <xf numFmtId="165" fontId="9" fillId="3" borderId="9" xfId="3" applyNumberFormat="1" applyFont="1" applyFill="1" applyBorder="1" applyAlignment="1">
      <alignment wrapText="1"/>
    </xf>
    <xf numFmtId="164" fontId="10" fillId="3" borderId="1" xfId="1" applyNumberFormat="1" applyFont="1" applyFill="1" applyBorder="1"/>
    <xf numFmtId="164" fontId="1" fillId="0" borderId="1" xfId="8" applyNumberFormat="1" applyFont="1" applyFill="1" applyBorder="1"/>
    <xf numFmtId="0" fontId="20" fillId="3" borderId="0" xfId="3" applyFont="1" applyFill="1"/>
    <xf numFmtId="0" fontId="8" fillId="2" borderId="0" xfId="3" applyFont="1" applyFill="1"/>
    <xf numFmtId="169" fontId="0" fillId="2" borderId="0" xfId="1" applyNumberFormat="1" applyFont="1" applyFill="1"/>
    <xf numFmtId="43" fontId="0" fillId="2" borderId="0" xfId="1" applyFont="1" applyFill="1"/>
    <xf numFmtId="0" fontId="18" fillId="0" borderId="11" xfId="3" applyFont="1" applyBorder="1"/>
    <xf numFmtId="0" fontId="4" fillId="2" borderId="12" xfId="3" applyFont="1" applyFill="1" applyBorder="1"/>
    <xf numFmtId="0" fontId="2" fillId="2" borderId="12" xfId="3" applyFill="1" applyBorder="1"/>
    <xf numFmtId="0" fontId="2" fillId="2" borderId="13" xfId="3" applyFill="1" applyBorder="1"/>
    <xf numFmtId="0" fontId="19" fillId="0" borderId="5" xfId="3" applyFont="1" applyBorder="1"/>
    <xf numFmtId="0" fontId="2" fillId="2" borderId="14" xfId="3" applyFill="1" applyBorder="1"/>
    <xf numFmtId="0" fontId="18" fillId="0" borderId="5" xfId="3" applyFont="1" applyBorder="1"/>
    <xf numFmtId="0" fontId="19" fillId="0" borderId="12" xfId="3" applyFont="1" applyBorder="1" applyAlignment="1">
      <alignment horizontal="left" wrapText="1"/>
    </xf>
    <xf numFmtId="0" fontId="19" fillId="0" borderId="0" xfId="3" applyFont="1"/>
    <xf numFmtId="0" fontId="8" fillId="3" borderId="1" xfId="3" applyFont="1" applyFill="1" applyBorder="1" applyAlignment="1">
      <alignment horizontal="center"/>
    </xf>
    <xf numFmtId="0" fontId="8" fillId="3" borderId="1" xfId="3" applyFont="1" applyFill="1" applyBorder="1" applyAlignment="1">
      <alignment horizontal="center" wrapText="1"/>
    </xf>
    <xf numFmtId="0" fontId="8" fillId="4" borderId="1" xfId="3" applyFont="1" applyFill="1" applyBorder="1" applyAlignment="1">
      <alignment horizontal="center"/>
    </xf>
    <xf numFmtId="0" fontId="8" fillId="4" borderId="1" xfId="3" applyFont="1" applyFill="1" applyBorder="1" applyAlignment="1">
      <alignment horizontal="center" wrapText="1"/>
    </xf>
    <xf numFmtId="0" fontId="8" fillId="4" borderId="2" xfId="3" applyFont="1" applyFill="1" applyBorder="1" applyAlignment="1">
      <alignment horizontal="center"/>
    </xf>
    <xf numFmtId="0" fontId="8" fillId="4" borderId="3" xfId="3" applyFont="1" applyFill="1" applyBorder="1" applyAlignment="1">
      <alignment horizontal="center"/>
    </xf>
    <xf numFmtId="0" fontId="2" fillId="2" borderId="0" xfId="3" applyFill="1" applyAlignment="1">
      <alignment horizontal="center" wrapText="1"/>
    </xf>
    <xf numFmtId="0" fontId="19" fillId="0" borderId="5" xfId="3" applyFont="1" applyBorder="1" applyAlignment="1">
      <alignment horizontal="left" wrapText="1"/>
    </xf>
    <xf numFmtId="0" fontId="19" fillId="0" borderId="0" xfId="3" applyFont="1" applyAlignment="1">
      <alignment horizontal="left" wrapText="1"/>
    </xf>
    <xf numFmtId="0" fontId="19" fillId="0" borderId="14" xfId="3" applyFont="1" applyBorder="1" applyAlignment="1">
      <alignment horizontal="left" wrapText="1"/>
    </xf>
    <xf numFmtId="0" fontId="19" fillId="0" borderId="15" xfId="3" applyFont="1" applyBorder="1" applyAlignment="1">
      <alignment horizontal="left" wrapText="1"/>
    </xf>
    <xf numFmtId="0" fontId="19" fillId="0" borderId="16" xfId="3" applyFont="1" applyBorder="1" applyAlignment="1">
      <alignment horizontal="left" wrapText="1"/>
    </xf>
    <xf numFmtId="0" fontId="19" fillId="0" borderId="17" xfId="3" applyFont="1" applyBorder="1" applyAlignment="1">
      <alignment horizontal="left" wrapText="1"/>
    </xf>
    <xf numFmtId="0" fontId="8" fillId="3" borderId="2" xfId="3" applyFont="1" applyFill="1" applyBorder="1" applyAlignment="1">
      <alignment horizontal="center"/>
    </xf>
    <xf numFmtId="0" fontId="8" fillId="3" borderId="3" xfId="3" applyFont="1" applyFill="1" applyBorder="1" applyAlignment="1">
      <alignment horizontal="center"/>
    </xf>
    <xf numFmtId="0" fontId="8" fillId="3" borderId="9" xfId="3" applyFont="1" applyFill="1" applyBorder="1" applyAlignment="1">
      <alignment horizontal="center"/>
    </xf>
    <xf numFmtId="0" fontId="8" fillId="4" borderId="2" xfId="3" applyFont="1" applyFill="1" applyBorder="1" applyAlignment="1">
      <alignment horizontal="center" wrapText="1"/>
    </xf>
    <xf numFmtId="0" fontId="8" fillId="4" borderId="3" xfId="3" applyFont="1" applyFill="1" applyBorder="1" applyAlignment="1">
      <alignment horizontal="center" wrapText="1"/>
    </xf>
    <xf numFmtId="0" fontId="8" fillId="4" borderId="9" xfId="3" applyFont="1" applyFill="1" applyBorder="1" applyAlignment="1">
      <alignment horizontal="center" wrapText="1"/>
    </xf>
    <xf numFmtId="0" fontId="8" fillId="4" borderId="9" xfId="3" applyFont="1" applyFill="1" applyBorder="1" applyAlignment="1">
      <alignment horizontal="center"/>
    </xf>
    <xf numFmtId="0" fontId="17" fillId="0" borderId="0" xfId="9" applyFont="1" applyAlignment="1">
      <alignment horizontal="center"/>
    </xf>
    <xf numFmtId="0" fontId="2" fillId="0" borderId="0" xfId="9" applyFont="1"/>
    <xf numFmtId="0" fontId="2" fillId="0" borderId="0" xfId="9" applyFont="1"/>
    <xf numFmtId="0" fontId="17" fillId="0" borderId="5" xfId="9" applyFont="1" applyBorder="1" applyAlignment="1">
      <alignment horizontal="center"/>
    </xf>
    <xf numFmtId="0" fontId="2" fillId="0" borderId="0" xfId="9" applyFont="1" applyAlignment="1">
      <alignment horizontal="center"/>
    </xf>
    <xf numFmtId="0" fontId="9" fillId="0" borderId="18" xfId="9" applyFont="1" applyBorder="1" applyAlignment="1">
      <alignment horizontal="center"/>
    </xf>
    <xf numFmtId="0" fontId="2" fillId="0" borderId="19" xfId="9" applyFont="1" applyBorder="1"/>
    <xf numFmtId="0" fontId="17" fillId="5" borderId="18" xfId="9" applyFont="1" applyFill="1" applyBorder="1" applyAlignment="1">
      <alignment horizontal="center"/>
    </xf>
    <xf numFmtId="0" fontId="17" fillId="5" borderId="19" xfId="9" applyFont="1" applyFill="1" applyBorder="1" applyAlignment="1">
      <alignment horizontal="center"/>
    </xf>
    <xf numFmtId="0" fontId="17" fillId="5" borderId="20" xfId="9" applyFont="1" applyFill="1" applyBorder="1" applyAlignment="1">
      <alignment horizontal="center"/>
    </xf>
    <xf numFmtId="0" fontId="9" fillId="0" borderId="21" xfId="9" applyFont="1" applyBorder="1" applyAlignment="1">
      <alignment horizontal="center"/>
    </xf>
    <xf numFmtId="0" fontId="2" fillId="0" borderId="22" xfId="9" applyFont="1" applyBorder="1"/>
    <xf numFmtId="0" fontId="17" fillId="5" borderId="21" xfId="9" quotePrefix="1" applyFont="1" applyFill="1" applyBorder="1" applyAlignment="1">
      <alignment horizontal="center"/>
    </xf>
    <xf numFmtId="9" fontId="17" fillId="5" borderId="22" xfId="9" quotePrefix="1" applyNumberFormat="1" applyFont="1" applyFill="1" applyBorder="1" applyAlignment="1">
      <alignment horizontal="center"/>
    </xf>
    <xf numFmtId="0" fontId="2" fillId="5" borderId="23" xfId="9" applyFont="1" applyFill="1" applyBorder="1"/>
    <xf numFmtId="0" fontId="25" fillId="0" borderId="0" xfId="9" applyFont="1" applyAlignment="1">
      <alignment horizontal="center"/>
    </xf>
    <xf numFmtId="0" fontId="9" fillId="0" borderId="21" xfId="9" applyFont="1" applyBorder="1" applyAlignment="1">
      <alignment horizontal="center"/>
    </xf>
    <xf numFmtId="0" fontId="2" fillId="0" borderId="22" xfId="9" applyFont="1" applyBorder="1"/>
    <xf numFmtId="0" fontId="2" fillId="5" borderId="21" xfId="9" applyFont="1" applyFill="1" applyBorder="1"/>
    <xf numFmtId="0" fontId="2" fillId="5" borderId="22" xfId="9" applyFont="1" applyFill="1" applyBorder="1"/>
    <xf numFmtId="0" fontId="9" fillId="0" borderId="0" xfId="9" applyFont="1"/>
    <xf numFmtId="0" fontId="17" fillId="0" borderId="0" xfId="9" applyFont="1" applyAlignment="1">
      <alignment horizontal="center"/>
    </xf>
    <xf numFmtId="0" fontId="7" fillId="0" borderId="0" xfId="9" applyFont="1"/>
    <xf numFmtId="10" fontId="2" fillId="5" borderId="22" xfId="9" applyNumberFormat="1" applyFont="1" applyFill="1" applyBorder="1"/>
    <xf numFmtId="0" fontId="2" fillId="0" borderId="0" xfId="9" applyFont="1" applyAlignment="1">
      <alignment vertical="center"/>
    </xf>
    <xf numFmtId="0" fontId="2" fillId="0" borderId="0" xfId="9" applyFont="1" applyAlignment="1">
      <alignment horizontal="center" vertical="center"/>
    </xf>
    <xf numFmtId="4" fontId="2" fillId="0" borderId="0" xfId="10" applyNumberFormat="1" applyFont="1" applyFill="1" applyAlignment="1">
      <alignment vertical="center"/>
    </xf>
    <xf numFmtId="3" fontId="9" fillId="0" borderId="0" xfId="9" applyNumberFormat="1" applyFont="1" applyAlignment="1">
      <alignment vertical="center"/>
    </xf>
    <xf numFmtId="0" fontId="7" fillId="0" borderId="0" xfId="9" quotePrefix="1" applyFont="1" applyAlignment="1">
      <alignment vertical="center"/>
    </xf>
    <xf numFmtId="168" fontId="9" fillId="0" borderId="0" xfId="9" applyNumberFormat="1" applyFont="1" applyAlignment="1">
      <alignment vertical="center"/>
    </xf>
    <xf numFmtId="3" fontId="9" fillId="0" borderId="21" xfId="9" applyNumberFormat="1" applyFont="1" applyBorder="1" applyAlignment="1">
      <alignment vertical="center"/>
    </xf>
    <xf numFmtId="0" fontId="2" fillId="0" borderId="22" xfId="9" applyFont="1" applyBorder="1" applyAlignment="1">
      <alignment vertical="center"/>
    </xf>
    <xf numFmtId="3" fontId="26" fillId="5" borderId="21" xfId="9" applyNumberFormat="1" applyFont="1" applyFill="1" applyBorder="1" applyAlignment="1">
      <alignment vertical="center"/>
    </xf>
    <xf numFmtId="10" fontId="2" fillId="5" borderId="22" xfId="9" applyNumberFormat="1" applyFont="1" applyFill="1" applyBorder="1" applyAlignment="1">
      <alignment vertical="center"/>
    </xf>
    <xf numFmtId="0" fontId="27" fillId="5" borderId="23" xfId="9" applyFont="1" applyFill="1" applyBorder="1" applyAlignment="1">
      <alignment vertical="center" wrapText="1"/>
    </xf>
    <xf numFmtId="0" fontId="2" fillId="0" borderId="0" xfId="9" applyFont="1" applyAlignment="1">
      <alignment vertical="center" wrapText="1"/>
    </xf>
    <xf numFmtId="0" fontId="2" fillId="0" borderId="0" xfId="9" applyFont="1" applyAlignment="1">
      <alignment horizontal="center" vertical="center" wrapText="1"/>
    </xf>
    <xf numFmtId="4" fontId="2" fillId="0" borderId="24" xfId="10" applyNumberFormat="1" applyFont="1" applyFill="1" applyBorder="1" applyAlignment="1">
      <alignment vertical="center" wrapText="1"/>
    </xf>
    <xf numFmtId="3" fontId="9" fillId="0" borderId="24" xfId="9" applyNumberFormat="1" applyFont="1" applyBorder="1" applyAlignment="1">
      <alignment vertical="center" wrapText="1"/>
    </xf>
    <xf numFmtId="0" fontId="7" fillId="0" borderId="0" xfId="9" quotePrefix="1" applyFont="1" applyAlignment="1">
      <alignment vertical="center" wrapText="1"/>
    </xf>
    <xf numFmtId="168" fontId="9" fillId="0" borderId="24" xfId="9" applyNumberFormat="1" applyFont="1" applyBorder="1" applyAlignment="1">
      <alignment vertical="center" wrapText="1"/>
    </xf>
    <xf numFmtId="168" fontId="9" fillId="0" borderId="0" xfId="9" applyNumberFormat="1" applyFont="1" applyAlignment="1">
      <alignment vertical="center" wrapText="1"/>
    </xf>
    <xf numFmtId="3" fontId="9" fillId="0" borderId="25" xfId="9" applyNumberFormat="1" applyFont="1" applyBorder="1" applyAlignment="1">
      <alignment vertical="center" wrapText="1"/>
    </xf>
    <xf numFmtId="0" fontId="2" fillId="0" borderId="22" xfId="9" applyFont="1" applyBorder="1" applyAlignment="1">
      <alignment vertical="center" wrapText="1"/>
    </xf>
    <xf numFmtId="0" fontId="2" fillId="0" borderId="0" xfId="9" applyFont="1" applyAlignment="1">
      <alignment wrapText="1"/>
    </xf>
    <xf numFmtId="0" fontId="2" fillId="0" borderId="0" xfId="9" applyFont="1" applyAlignment="1">
      <alignment horizontal="center"/>
    </xf>
    <xf numFmtId="4" fontId="2" fillId="0" borderId="0" xfId="10" applyNumberFormat="1" applyFont="1" applyFill="1"/>
    <xf numFmtId="4" fontId="9" fillId="0" borderId="0" xfId="10" applyNumberFormat="1" applyFont="1" applyFill="1"/>
    <xf numFmtId="3" fontId="9" fillId="0" borderId="0" xfId="9" applyNumberFormat="1" applyFont="1"/>
    <xf numFmtId="0" fontId="7" fillId="0" borderId="0" xfId="9" quotePrefix="1" applyFont="1"/>
    <xf numFmtId="168" fontId="9" fillId="0" borderId="0" xfId="9" applyNumberFormat="1" applyFont="1"/>
    <xf numFmtId="0" fontId="2" fillId="0" borderId="21" xfId="9" applyFont="1" applyBorder="1"/>
    <xf numFmtId="3" fontId="9" fillId="0" borderId="22" xfId="9" applyNumberFormat="1" applyFont="1" applyBorder="1"/>
    <xf numFmtId="3" fontId="9" fillId="0" borderId="21" xfId="9" applyNumberFormat="1" applyFont="1" applyBorder="1"/>
    <xf numFmtId="0" fontId="28" fillId="0" borderId="0" xfId="9" applyFont="1" applyAlignment="1">
      <alignment horizontal="center"/>
    </xf>
    <xf numFmtId="0" fontId="7" fillId="0" borderId="0" xfId="9" quotePrefix="1" applyFont="1" applyAlignment="1">
      <alignment horizontal="center"/>
    </xf>
    <xf numFmtId="4" fontId="7" fillId="0" borderId="0" xfId="10" applyNumberFormat="1" applyFont="1" applyFill="1"/>
    <xf numFmtId="3" fontId="25" fillId="0" borderId="0" xfId="9" applyNumberFormat="1" applyFont="1"/>
    <xf numFmtId="168" fontId="25" fillId="0" borderId="0" xfId="9" applyNumberFormat="1" applyFont="1"/>
    <xf numFmtId="3" fontId="25" fillId="0" borderId="21" xfId="9" applyNumberFormat="1" applyFont="1" applyBorder="1"/>
    <xf numFmtId="0" fontId="7" fillId="0" borderId="22" xfId="9" applyFont="1" applyBorder="1"/>
    <xf numFmtId="0" fontId="7" fillId="0" borderId="0" xfId="9" applyFont="1" applyAlignment="1">
      <alignment horizontal="center"/>
    </xf>
    <xf numFmtId="0" fontId="2" fillId="0" borderId="0" xfId="9" quotePrefix="1" applyFont="1" applyAlignment="1">
      <alignment vertical="center"/>
    </xf>
    <xf numFmtId="0" fontId="2" fillId="0" borderId="22" xfId="9" quotePrefix="1" applyFont="1" applyBorder="1" applyAlignment="1">
      <alignment vertical="center"/>
    </xf>
    <xf numFmtId="0" fontId="2" fillId="0" borderId="0" xfId="9" quotePrefix="1" applyFont="1"/>
    <xf numFmtId="0" fontId="2" fillId="0" borderId="22" xfId="9" quotePrefix="1" applyFont="1" applyBorder="1"/>
    <xf numFmtId="0" fontId="7" fillId="0" borderId="22" xfId="9" quotePrefix="1" applyFont="1" applyBorder="1"/>
    <xf numFmtId="4" fontId="2" fillId="0" borderId="24" xfId="10" applyNumberFormat="1" applyFont="1" applyFill="1" applyBorder="1"/>
    <xf numFmtId="4" fontId="2" fillId="0" borderId="0" xfId="10" applyNumberFormat="1" applyFont="1" applyFill="1" applyBorder="1"/>
    <xf numFmtId="3" fontId="9" fillId="0" borderId="24" xfId="9" applyNumberFormat="1" applyFont="1" applyBorder="1"/>
    <xf numFmtId="168" fontId="9" fillId="0" borderId="24" xfId="9" applyNumberFormat="1" applyFont="1" applyBorder="1"/>
    <xf numFmtId="3" fontId="9" fillId="0" borderId="25" xfId="9" applyNumberFormat="1" applyFont="1" applyBorder="1"/>
    <xf numFmtId="0" fontId="27" fillId="5" borderId="23" xfId="9" applyFont="1" applyFill="1" applyBorder="1"/>
    <xf numFmtId="4" fontId="9" fillId="0" borderId="24" xfId="10" applyNumberFormat="1" applyFont="1" applyFill="1" applyBorder="1"/>
    <xf numFmtId="3" fontId="9" fillId="0" borderId="26" xfId="9" applyNumberFormat="1" applyFont="1" applyBorder="1"/>
    <xf numFmtId="4" fontId="9" fillId="0" borderId="0" xfId="10" applyNumberFormat="1" applyFont="1" applyFill="1" applyBorder="1"/>
    <xf numFmtId="3" fontId="9" fillId="0" borderId="0" xfId="10" applyNumberFormat="1" applyFont="1" applyFill="1" applyBorder="1"/>
    <xf numFmtId="3" fontId="9" fillId="0" borderId="22" xfId="10" applyNumberFormat="1" applyFont="1" applyFill="1" applyBorder="1"/>
    <xf numFmtId="4" fontId="2" fillId="0" borderId="0" xfId="10" applyNumberFormat="1" applyFont="1" applyFill="1" applyBorder="1" applyAlignment="1">
      <alignment vertical="center"/>
    </xf>
    <xf numFmtId="0" fontId="2" fillId="0" borderId="0" xfId="9" quotePrefix="1" applyFont="1" applyAlignment="1">
      <alignment vertical="center" wrapText="1"/>
    </xf>
    <xf numFmtId="0" fontId="2" fillId="0" borderId="22" xfId="9" quotePrefix="1" applyFont="1" applyBorder="1" applyAlignment="1">
      <alignment vertical="center" wrapText="1"/>
    </xf>
    <xf numFmtId="4" fontId="7" fillId="0" borderId="0" xfId="10" applyNumberFormat="1" applyFont="1" applyFill="1" applyBorder="1"/>
    <xf numFmtId="0" fontId="7" fillId="0" borderId="0" xfId="9" quotePrefix="1" applyFont="1" applyAlignment="1">
      <alignment wrapText="1"/>
    </xf>
    <xf numFmtId="0" fontId="7" fillId="0" borderId="22" xfId="9" quotePrefix="1" applyFont="1" applyBorder="1" applyAlignment="1">
      <alignment wrapText="1"/>
    </xf>
    <xf numFmtId="4" fontId="7" fillId="0" borderId="24" xfId="10" applyNumberFormat="1" applyFont="1" applyFill="1" applyBorder="1"/>
    <xf numFmtId="3" fontId="25" fillId="0" borderId="24" xfId="9" applyNumberFormat="1" applyFont="1" applyBorder="1"/>
    <xf numFmtId="0" fontId="7" fillId="0" borderId="24" xfId="9" quotePrefix="1" applyFont="1" applyBorder="1" applyAlignment="1">
      <alignment wrapText="1"/>
    </xf>
    <xf numFmtId="168" fontId="25" fillId="0" borderId="24" xfId="9" applyNumberFormat="1" applyFont="1" applyBorder="1"/>
    <xf numFmtId="3" fontId="25" fillId="0" borderId="25" xfId="9" applyNumberFormat="1" applyFont="1" applyBorder="1"/>
    <xf numFmtId="0" fontId="7" fillId="0" borderId="26" xfId="9" quotePrefix="1" applyFont="1" applyBorder="1" applyAlignment="1">
      <alignment wrapText="1"/>
    </xf>
    <xf numFmtId="0" fontId="9" fillId="0" borderId="0" xfId="9" applyFont="1" applyAlignment="1">
      <alignment vertical="center" wrapText="1"/>
    </xf>
    <xf numFmtId="4" fontId="9" fillId="0" borderId="0" xfId="10" applyNumberFormat="1" applyFont="1" applyFill="1" applyBorder="1" applyAlignment="1">
      <alignment vertical="center"/>
    </xf>
    <xf numFmtId="168" fontId="9" fillId="0" borderId="0" xfId="10" applyNumberFormat="1" applyFont="1" applyFill="1" applyBorder="1" applyAlignment="1">
      <alignment vertical="center"/>
    </xf>
    <xf numFmtId="0" fontId="7" fillId="0" borderId="0" xfId="9" applyFont="1" applyAlignment="1">
      <alignment vertical="center"/>
    </xf>
    <xf numFmtId="168" fontId="9" fillId="0" borderId="3" xfId="10" applyNumberFormat="1" applyFont="1" applyFill="1" applyBorder="1" applyAlignment="1">
      <alignment vertical="center"/>
    </xf>
    <xf numFmtId="0" fontId="2" fillId="0" borderId="21" xfId="9" applyFont="1" applyBorder="1" applyAlignment="1">
      <alignment vertical="center"/>
    </xf>
    <xf numFmtId="168" fontId="9" fillId="0" borderId="22" xfId="10" applyNumberFormat="1" applyFont="1" applyFill="1" applyBorder="1" applyAlignment="1">
      <alignment vertical="center"/>
    </xf>
    <xf numFmtId="0" fontId="2" fillId="5" borderId="21" xfId="9" applyFont="1" applyFill="1" applyBorder="1" applyAlignment="1">
      <alignment vertical="center"/>
    </xf>
    <xf numFmtId="0" fontId="2" fillId="5" borderId="23" xfId="9" applyFont="1" applyFill="1" applyBorder="1" applyAlignment="1">
      <alignment vertical="center"/>
    </xf>
    <xf numFmtId="0" fontId="2" fillId="0" borderId="0" xfId="9" quotePrefix="1" applyFont="1" applyAlignment="1">
      <alignment wrapText="1"/>
    </xf>
    <xf numFmtId="0" fontId="2" fillId="0" borderId="22" xfId="9" quotePrefix="1" applyFont="1" applyBorder="1" applyAlignment="1">
      <alignment wrapText="1"/>
    </xf>
    <xf numFmtId="3" fontId="2" fillId="0" borderId="0" xfId="9" quotePrefix="1" applyNumberFormat="1" applyFont="1"/>
    <xf numFmtId="3" fontId="2" fillId="0" borderId="22" xfId="9" quotePrefix="1" applyNumberFormat="1" applyFont="1" applyBorder="1"/>
    <xf numFmtId="4" fontId="9" fillId="0" borderId="24" xfId="9" applyNumberFormat="1" applyFont="1" applyBorder="1"/>
    <xf numFmtId="4" fontId="9" fillId="0" borderId="0" xfId="9" applyNumberFormat="1" applyFont="1"/>
    <xf numFmtId="4" fontId="9" fillId="0" borderId="3" xfId="10" applyNumberFormat="1" applyFont="1" applyFill="1" applyBorder="1"/>
    <xf numFmtId="3" fontId="9" fillId="0" borderId="3" xfId="9" applyNumberFormat="1" applyFont="1" applyBorder="1"/>
    <xf numFmtId="168" fontId="9" fillId="0" borderId="6" xfId="10" applyNumberFormat="1" applyFont="1" applyFill="1" applyBorder="1"/>
    <xf numFmtId="3" fontId="9" fillId="0" borderId="9" xfId="9" applyNumberFormat="1" applyFont="1" applyBorder="1"/>
    <xf numFmtId="0" fontId="2" fillId="0" borderId="5" xfId="9" applyFont="1" applyBorder="1" applyAlignment="1">
      <alignment vertical="center" wrapText="1"/>
    </xf>
    <xf numFmtId="4" fontId="2" fillId="0" borderId="0" xfId="10" applyNumberFormat="1" applyFont="1" applyFill="1" applyAlignment="1">
      <alignment vertical="center" wrapText="1"/>
    </xf>
    <xf numFmtId="3" fontId="9" fillId="0" borderId="0" xfId="9" applyNumberFormat="1" applyFont="1" applyAlignment="1">
      <alignment vertical="center" wrapText="1"/>
    </xf>
    <xf numFmtId="0" fontId="2" fillId="0" borderId="21" xfId="9" applyFont="1" applyBorder="1" applyAlignment="1">
      <alignment vertical="center" wrapText="1"/>
    </xf>
    <xf numFmtId="3" fontId="9" fillId="0" borderId="22" xfId="9" applyNumberFormat="1" applyFont="1" applyBorder="1" applyAlignment="1">
      <alignment vertical="center" wrapText="1"/>
    </xf>
    <xf numFmtId="0" fontId="2" fillId="5" borderId="23" xfId="9" applyFont="1" applyFill="1" applyBorder="1" applyAlignment="1">
      <alignment vertical="center" wrapText="1"/>
    </xf>
    <xf numFmtId="3" fontId="9" fillId="0" borderId="6" xfId="9" applyNumberFormat="1" applyFont="1" applyBorder="1"/>
    <xf numFmtId="4" fontId="7" fillId="0" borderId="0" xfId="9" applyNumberFormat="1" applyFont="1"/>
    <xf numFmtId="0" fontId="9" fillId="0" borderId="25" xfId="9" applyFont="1" applyBorder="1" applyAlignment="1">
      <alignment horizontal="center"/>
    </xf>
    <xf numFmtId="0" fontId="2" fillId="0" borderId="26" xfId="9" applyFont="1" applyBorder="1"/>
    <xf numFmtId="0" fontId="2" fillId="5" borderId="25" xfId="9" applyFont="1" applyFill="1" applyBorder="1"/>
    <xf numFmtId="10" fontId="2" fillId="5" borderId="26" xfId="9" applyNumberFormat="1" applyFont="1" applyFill="1" applyBorder="1"/>
    <xf numFmtId="0" fontId="2" fillId="5" borderId="27" xfId="9" applyFont="1" applyFill="1" applyBorder="1"/>
    <xf numFmtId="4" fontId="2" fillId="0" borderId="0" xfId="9" applyNumberFormat="1" applyFont="1"/>
    <xf numFmtId="0" fontId="9" fillId="0" borderId="0" xfId="9" applyFont="1" applyAlignment="1">
      <alignment horizontal="center"/>
    </xf>
    <xf numFmtId="0" fontId="2" fillId="5" borderId="0" xfId="9" applyFont="1" applyFill="1"/>
    <xf numFmtId="4" fontId="2" fillId="5" borderId="0" xfId="9" applyNumberFormat="1" applyFont="1" applyFill="1"/>
    <xf numFmtId="0" fontId="9" fillId="5" borderId="0" xfId="9" applyFont="1" applyFill="1" applyAlignment="1">
      <alignment horizontal="center"/>
    </xf>
    <xf numFmtId="0" fontId="25" fillId="5" borderId="0" xfId="9" applyFont="1" applyFill="1"/>
    <xf numFmtId="0" fontId="7" fillId="5" borderId="0" xfId="9" applyFont="1" applyFill="1"/>
    <xf numFmtId="0" fontId="9" fillId="5" borderId="0" xfId="9" applyFont="1" applyFill="1"/>
    <xf numFmtId="0" fontId="28" fillId="5" borderId="11" xfId="9" applyFont="1" applyFill="1" applyBorder="1"/>
    <xf numFmtId="0" fontId="2" fillId="5" borderId="12" xfId="9" applyFont="1" applyFill="1" applyBorder="1"/>
    <xf numFmtId="0" fontId="2" fillId="5" borderId="13" xfId="9" applyFont="1" applyFill="1" applyBorder="1"/>
    <xf numFmtId="0" fontId="2" fillId="5" borderId="5" xfId="9" applyFont="1" applyFill="1" applyBorder="1"/>
    <xf numFmtId="170" fontId="2" fillId="5" borderId="0" xfId="9" applyNumberFormat="1" applyFont="1" applyFill="1"/>
    <xf numFmtId="0" fontId="2" fillId="5" borderId="14" xfId="9" applyFont="1" applyFill="1" applyBorder="1"/>
    <xf numFmtId="170" fontId="2" fillId="5" borderId="24" xfId="9" applyNumberFormat="1" applyFont="1" applyFill="1" applyBorder="1"/>
    <xf numFmtId="0" fontId="28" fillId="5" borderId="5" xfId="9" applyFont="1" applyFill="1" applyBorder="1"/>
    <xf numFmtId="170" fontId="2" fillId="5" borderId="6" xfId="9" applyNumberFormat="1" applyFont="1" applyFill="1" applyBorder="1"/>
    <xf numFmtId="0" fontId="2" fillId="5" borderId="15" xfId="9" applyFont="1" applyFill="1" applyBorder="1"/>
    <xf numFmtId="0" fontId="2" fillId="5" borderId="16" xfId="9" applyFont="1" applyFill="1" applyBorder="1"/>
    <xf numFmtId="170" fontId="2" fillId="5" borderId="16" xfId="9" applyNumberFormat="1" applyFont="1" applyFill="1" applyBorder="1"/>
    <xf numFmtId="0" fontId="2" fillId="5" borderId="17" xfId="9" applyFont="1" applyFill="1" applyBorder="1"/>
    <xf numFmtId="3" fontId="25" fillId="0" borderId="28" xfId="9" applyNumberFormat="1" applyFont="1" applyBorder="1"/>
  </cellXfs>
  <cellStyles count="11">
    <cellStyle name="Comma" xfId="1" builtinId="3"/>
    <cellStyle name="Comma 15" xfId="6" xr:uid="{A3209A2E-3207-4DAB-9421-DCE32AFBD8CC}"/>
    <cellStyle name="Comma 16" xfId="8" xr:uid="{48BB6662-ACF8-41DB-BFAE-84075206765B}"/>
    <cellStyle name="Comma 2" xfId="10" xr:uid="{D859B8AD-2790-4437-9468-8287DBD1A45D}"/>
    <cellStyle name="Normal" xfId="0" builtinId="0"/>
    <cellStyle name="Normal 2" xfId="3" xr:uid="{9716C9DB-90B3-4E77-874A-340AC7FBB9E6}"/>
    <cellStyle name="Normal 3" xfId="5" xr:uid="{6A0E4E3A-6B05-4B85-8F63-2E3090A178DF}"/>
    <cellStyle name="Normal 4" xfId="9" xr:uid="{D450D7F1-7C7D-4451-BCB3-6914E78F1770}"/>
    <cellStyle name="Normal 6" xfId="4" xr:uid="{A39962EB-D36D-445D-950B-A949D7B8FDE5}"/>
    <cellStyle name="Percent" xfId="2" builtinId="5"/>
    <cellStyle name="Percent 13" xfId="7" xr:uid="{3F91A127-8CA3-4E00-95D5-6181675A4F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RVNAFIL008\cafcass_g$\CAFCASS\HQ\Finance\NO%20FINANCE\Year%20End%202007-08\Extended%20MPS\consoildated%20draf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Restricted/CAFCASS%20Finance%202002-03/Cashflow/Yearend%20Cashflow%20forecast%20-%20s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CRVNAFIL008\cafcass_g$\CAFCASS\HQ\Finance\NO%20FINANCE\2008-09%20Monthly%20Accounts\Q3\Returns\CAFCASS\HQ\Finance\NO%20FINANCE\Year%20End%202007-08\Returns\Accruals\General%20Accruals\031-%20General%20Accrual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work\excel\CAFCASS\HQ\Finance\Restricted\Cash%20Flow\CF%202007_08\June\Bank%20Position%20by%20day%20June%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work\excel\CAFCASS\HQ\Finance\Restricted\Cash%20Flow\CF%202007_08\June\Bank%20Position%20by%20day%20June%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ntranet.cafcass.net/finance/nofinance/Shared%20Documents/Myron%20MacTavish/extended%20trial%20balance/ETB%2020-21/p.06-Sep'20/v.03%20p.06%2020-21%20ETB%20exc.%20MoJ%20RP%20-%2002-10-20%20after%20MoJ%20updat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ranet4cafcass\finance\HQ\102PF\Shared\Group_LCDSHD2\Accounts%20prioduction%20branch%202\2014-15%20Resource%20Accounts\Consolidation\Rollover\Packs%20-%20after%20updates\Cafcass%20reporting%20pack%20201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consol"/>
      <sheetName val="prepay consol"/>
      <sheetName val="cc region lookup"/>
    </sheetNames>
    <sheetDataSet>
      <sheetData sheetId="0">
        <row r="7">
          <cell r="A7" t="str">
            <v>005-</v>
          </cell>
          <cell r="B7">
            <v>1</v>
          </cell>
          <cell r="C7" t="str">
            <v>005-</v>
          </cell>
          <cell r="D7" t="str">
            <v>380000-</v>
          </cell>
          <cell r="E7" t="str">
            <v>DBI</v>
          </cell>
          <cell r="F7" t="str">
            <v>9307</v>
          </cell>
          <cell r="G7">
            <v>39157</v>
          </cell>
          <cell r="H7" t="str">
            <v>Consultancy for CMS tender</v>
          </cell>
          <cell r="I7">
            <v>1351.25</v>
          </cell>
        </row>
        <row r="8">
          <cell r="A8" t="str">
            <v>006-</v>
          </cell>
          <cell r="B8">
            <v>2</v>
          </cell>
          <cell r="C8" t="str">
            <v>006-</v>
          </cell>
          <cell r="D8" t="str">
            <v>375000-</v>
          </cell>
          <cell r="E8" t="str">
            <v>HUDSON GLOBAL RESOURCES LTD</v>
          </cell>
          <cell r="F8" t="str">
            <v>16871401</v>
          </cell>
          <cell r="H8" t="str">
            <v>KATHY-ANN DARMODY TEMPORARY STAFF COSTS</v>
          </cell>
          <cell r="I8">
            <v>6210</v>
          </cell>
        </row>
        <row r="9">
          <cell r="A9" t="str">
            <v>006-</v>
          </cell>
          <cell r="B9">
            <v>3</v>
          </cell>
          <cell r="C9" t="str">
            <v>006-</v>
          </cell>
          <cell r="D9" t="str">
            <v>375000-</v>
          </cell>
          <cell r="E9" t="str">
            <v>REED PERSONAL SERVICES</v>
          </cell>
          <cell r="F9" t="str">
            <v>17518553</v>
          </cell>
          <cell r="H9" t="str">
            <v>KAYODE AWOSILE TEMPORARY STAFF COSTS</v>
          </cell>
          <cell r="I9">
            <v>1374.75</v>
          </cell>
        </row>
        <row r="10">
          <cell r="A10" t="str">
            <v>006-</v>
          </cell>
          <cell r="B10">
            <v>4</v>
          </cell>
          <cell r="C10" t="str">
            <v>006-</v>
          </cell>
          <cell r="D10" t="str">
            <v>500000-</v>
          </cell>
          <cell r="E10" t="str">
            <v>NATIONAL AUDIT OFFICE</v>
          </cell>
          <cell r="H10" t="str">
            <v>06/07 EXTERNAL AUDIT</v>
          </cell>
          <cell r="I10">
            <v>54500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r"/>
      <sheetName val="LCD Jan"/>
      <sheetName val="LCD Feb"/>
      <sheetName val="LCD March"/>
      <sheetName val="2003_04"/>
      <sheetName val="Forecasts"/>
      <sheetName val="CashFlow"/>
      <sheetName val="PSQuerySave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
      <sheetName val="CC"/>
      <sheetName val="NAC"/>
    </sheetNames>
    <sheetDataSet>
      <sheetData sheetId="0" refreshError="1"/>
      <sheetData sheetId="1">
        <row r="1">
          <cell r="A1" t="str">
            <v>Cost Code</v>
          </cell>
          <cell r="B1" t="str">
            <v xml:space="preserve"> Name</v>
          </cell>
          <cell r="C1" t="str">
            <v>Short Name</v>
          </cell>
          <cell r="D1" t="str">
            <v>Region</v>
          </cell>
        </row>
        <row r="2">
          <cell r="A2" t="str">
            <v>001-</v>
          </cell>
          <cell r="B2" t="str">
            <v xml:space="preserve"> Balance Sheet</v>
          </cell>
          <cell r="C2" t="str">
            <v xml:space="preserve"> Balance Sheet</v>
          </cell>
          <cell r="D2" t="str">
            <v>NO</v>
          </cell>
        </row>
        <row r="3">
          <cell r="A3" t="str">
            <v>003-</v>
          </cell>
          <cell r="B3" t="str">
            <v xml:space="preserve"> HQ Board</v>
          </cell>
          <cell r="C3" t="str">
            <v xml:space="preserve"> HQ Board</v>
          </cell>
          <cell r="D3" t="str">
            <v>NO</v>
          </cell>
        </row>
        <row r="4">
          <cell r="A4" t="str">
            <v>004-</v>
          </cell>
          <cell r="B4" t="str">
            <v xml:space="preserve"> Governance</v>
          </cell>
          <cell r="C4" t="str">
            <v xml:space="preserve"> Governance</v>
          </cell>
          <cell r="D4" t="str">
            <v>NO</v>
          </cell>
        </row>
        <row r="5">
          <cell r="A5" t="str">
            <v>005-</v>
          </cell>
          <cell r="B5" t="str">
            <v xml:space="preserve"> Case Recording</v>
          </cell>
          <cell r="C5" t="str">
            <v xml:space="preserve"> Case</v>
          </cell>
          <cell r="D5" t="str">
            <v>NO</v>
          </cell>
        </row>
        <row r="6">
          <cell r="A6" t="str">
            <v>006-</v>
          </cell>
          <cell r="B6" t="str">
            <v xml:space="preserve"> HQ Finance</v>
          </cell>
          <cell r="C6" t="str">
            <v xml:space="preserve"> HQ Finance</v>
          </cell>
          <cell r="D6" t="str">
            <v>NO</v>
          </cell>
        </row>
        <row r="7">
          <cell r="A7" t="str">
            <v>007-</v>
          </cell>
          <cell r="B7" t="str">
            <v xml:space="preserve"> HQ IT</v>
          </cell>
          <cell r="C7" t="str">
            <v xml:space="preserve"> HQ IT</v>
          </cell>
          <cell r="D7" t="str">
            <v>NO</v>
          </cell>
        </row>
        <row r="8">
          <cell r="A8" t="str">
            <v>008-</v>
          </cell>
          <cell r="B8" t="str">
            <v xml:space="preserve"> Customer Services</v>
          </cell>
          <cell r="C8" t="str">
            <v xml:space="preserve"> Cust Services</v>
          </cell>
          <cell r="D8" t="str">
            <v>NO</v>
          </cell>
        </row>
        <row r="9">
          <cell r="A9" t="str">
            <v>009-</v>
          </cell>
          <cell r="B9" t="str">
            <v xml:space="preserve"> Estates Fit Out</v>
          </cell>
          <cell r="C9" t="str">
            <v xml:space="preserve"> Fit Out</v>
          </cell>
          <cell r="D9" t="str">
            <v>NO</v>
          </cell>
        </row>
        <row r="10">
          <cell r="A10" t="str">
            <v>010-</v>
          </cell>
          <cell r="B10" t="str">
            <v xml:space="preserve"> HQ Operations</v>
          </cell>
          <cell r="C10" t="str">
            <v xml:space="preserve"> HQ Operations</v>
          </cell>
          <cell r="D10" t="str">
            <v>NO</v>
          </cell>
        </row>
        <row r="11">
          <cell r="A11" t="str">
            <v>011-</v>
          </cell>
          <cell r="B11" t="str">
            <v xml:space="preserve"> HQ Estates</v>
          </cell>
          <cell r="C11" t="str">
            <v xml:space="preserve"> HQ Estates</v>
          </cell>
          <cell r="D11" t="str">
            <v>NO</v>
          </cell>
        </row>
        <row r="12">
          <cell r="A12" t="str">
            <v>012-</v>
          </cell>
          <cell r="B12" t="str">
            <v xml:space="preserve"> Childrens Rights</v>
          </cell>
          <cell r="C12" t="str">
            <v xml:space="preserve"> Childrens Right</v>
          </cell>
          <cell r="D12" t="str">
            <v>NO</v>
          </cell>
        </row>
        <row r="13">
          <cell r="A13" t="str">
            <v>014-</v>
          </cell>
          <cell r="B13" t="str">
            <v xml:space="preserve"> HQ HR</v>
          </cell>
          <cell r="C13" t="str">
            <v xml:space="preserve"> HQ HR</v>
          </cell>
          <cell r="D13" t="str">
            <v>NO</v>
          </cell>
        </row>
        <row r="14">
          <cell r="A14" t="str">
            <v>015-</v>
          </cell>
          <cell r="B14" t="str">
            <v xml:space="preserve"> Knowledge Learning &amp; Development</v>
          </cell>
          <cell r="C14" t="str">
            <v xml:space="preserve"> KLD</v>
          </cell>
          <cell r="D14" t="str">
            <v>NO</v>
          </cell>
        </row>
        <row r="15">
          <cell r="A15" t="str">
            <v>017-</v>
          </cell>
          <cell r="B15" t="str">
            <v xml:space="preserve"> HQ Communications</v>
          </cell>
          <cell r="C15" t="str">
            <v xml:space="preserve"> HQ Communicatio</v>
          </cell>
          <cell r="D15" t="str">
            <v>NO</v>
          </cell>
        </row>
        <row r="16">
          <cell r="A16" t="str">
            <v>019-</v>
          </cell>
          <cell r="B16" t="str">
            <v xml:space="preserve"> HQ Legal</v>
          </cell>
          <cell r="C16" t="str">
            <v xml:space="preserve"> HQ Legal</v>
          </cell>
          <cell r="D16" t="str">
            <v>NO</v>
          </cell>
        </row>
        <row r="17">
          <cell r="A17" t="str">
            <v>020-</v>
          </cell>
          <cell r="B17" t="str">
            <v xml:space="preserve"> Corporate Responsibility</v>
          </cell>
          <cell r="C17" t="str">
            <v xml:space="preserve"> Corp Responsib</v>
          </cell>
          <cell r="D17" t="str">
            <v>NO</v>
          </cell>
        </row>
        <row r="18">
          <cell r="A18" t="str">
            <v>021-</v>
          </cell>
          <cell r="B18" t="str">
            <v xml:space="preserve"> CAFCASS Central Costs</v>
          </cell>
          <cell r="C18" t="str">
            <v xml:space="preserve"> HQ Central</v>
          </cell>
          <cell r="D18" t="str">
            <v>NO</v>
          </cell>
        </row>
        <row r="19">
          <cell r="A19" t="str">
            <v>023-</v>
          </cell>
          <cell r="B19" t="str">
            <v xml:space="preserve"> Practice Learning Programme</v>
          </cell>
          <cell r="C19" t="str">
            <v xml:space="preserve"> Prac Learn</v>
          </cell>
          <cell r="D19" t="str">
            <v>NO</v>
          </cell>
        </row>
        <row r="20">
          <cell r="A20" t="str">
            <v>025-</v>
          </cell>
          <cell r="B20" t="str">
            <v xml:space="preserve"> CAFCASS Legal</v>
          </cell>
          <cell r="C20" t="str">
            <v xml:space="preserve"> CAFCAS Legal</v>
          </cell>
          <cell r="D20" t="str">
            <v>NO</v>
          </cell>
        </row>
        <row r="21">
          <cell r="A21" t="str">
            <v>026-</v>
          </cell>
          <cell r="B21" t="str">
            <v xml:space="preserve"> Corporate Directors</v>
          </cell>
          <cell r="C21" t="str">
            <v xml:space="preserve"> Corp Dir</v>
          </cell>
          <cell r="D21" t="str">
            <v>NO</v>
          </cell>
        </row>
        <row r="22">
          <cell r="A22" t="str">
            <v>027-</v>
          </cell>
          <cell r="B22" t="str">
            <v xml:space="preserve"> Partnerships</v>
          </cell>
          <cell r="C22" t="str">
            <v xml:space="preserve"> Partnerships</v>
          </cell>
          <cell r="D22" t="str">
            <v>NO</v>
          </cell>
        </row>
        <row r="23">
          <cell r="A23" t="str">
            <v>028-</v>
          </cell>
          <cell r="B23" t="str">
            <v xml:space="preserve"> Service Delivery</v>
          </cell>
          <cell r="C23" t="str">
            <v xml:space="preserve"> Svc Deliv</v>
          </cell>
          <cell r="D23" t="str">
            <v>NO</v>
          </cell>
        </row>
        <row r="24">
          <cell r="A24" t="str">
            <v>029-</v>
          </cell>
          <cell r="B24" t="str">
            <v xml:space="preserve"> Performance Management</v>
          </cell>
          <cell r="C24" t="str">
            <v xml:space="preserve"> Perf Mgmt</v>
          </cell>
          <cell r="D24" t="str">
            <v>NO</v>
          </cell>
        </row>
        <row r="25">
          <cell r="A25" t="str">
            <v>030-</v>
          </cell>
          <cell r="B25" t="str">
            <v xml:space="preserve"> Child Contact Centres (DCFS)</v>
          </cell>
          <cell r="C25" t="str">
            <v xml:space="preserve"> Child Contact C</v>
          </cell>
          <cell r="D25" t="str">
            <v>NO</v>
          </cell>
        </row>
        <row r="26">
          <cell r="A26" t="str">
            <v>041-</v>
          </cell>
          <cell r="B26" t="str">
            <v xml:space="preserve"> Procurement</v>
          </cell>
          <cell r="C26" t="str">
            <v xml:space="preserve"> Procurement</v>
          </cell>
          <cell r="D26" t="str">
            <v>CP</v>
          </cell>
        </row>
        <row r="27">
          <cell r="A27" t="str">
            <v>042-</v>
          </cell>
          <cell r="B27" t="str">
            <v xml:space="preserve"> Practice Development National Standards</v>
          </cell>
          <cell r="C27" t="str">
            <v xml:space="preserve"> PD Nat Standard</v>
          </cell>
          <cell r="D27" t="str">
            <v>CP</v>
          </cell>
        </row>
        <row r="28">
          <cell r="A28" t="str">
            <v>043-</v>
          </cell>
          <cell r="B28" t="str">
            <v xml:space="preserve"> Internal Communications</v>
          </cell>
          <cell r="C28" t="str">
            <v xml:space="preserve"> Internal Comms</v>
          </cell>
          <cell r="D28" t="str">
            <v>CP</v>
          </cell>
        </row>
        <row r="29">
          <cell r="A29" t="str">
            <v>044-</v>
          </cell>
          <cell r="B29" t="str">
            <v xml:space="preserve"> Birmingham Change Program</v>
          </cell>
          <cell r="C29" t="str">
            <v xml:space="preserve"> Bhm Change Prog</v>
          </cell>
          <cell r="D29" t="str">
            <v>CP</v>
          </cell>
        </row>
        <row r="30">
          <cell r="A30" t="str">
            <v>045-</v>
          </cell>
          <cell r="B30" t="str">
            <v xml:space="preserve"> Replacement IT System</v>
          </cell>
          <cell r="C30" t="str">
            <v xml:space="preserve"> Rep IT System</v>
          </cell>
          <cell r="D30" t="str">
            <v>CP</v>
          </cell>
        </row>
        <row r="31">
          <cell r="A31" t="str">
            <v>046-</v>
          </cell>
          <cell r="B31" t="str">
            <v xml:space="preserve"> SE Change Program</v>
          </cell>
          <cell r="C31" t="str">
            <v xml:space="preserve"> SE Change Progr</v>
          </cell>
          <cell r="D31" t="str">
            <v>CP</v>
          </cell>
        </row>
        <row r="32">
          <cell r="A32" t="str">
            <v>047-</v>
          </cell>
          <cell r="B32" t="str">
            <v xml:space="preserve"> London Change Program</v>
          </cell>
          <cell r="C32" t="str">
            <v xml:space="preserve"> Ldn Change Prog</v>
          </cell>
          <cell r="D32" t="str">
            <v>CP</v>
          </cell>
        </row>
        <row r="33">
          <cell r="A33" t="str">
            <v>048-</v>
          </cell>
          <cell r="B33" t="str">
            <v xml:space="preserve"> Staff Change</v>
          </cell>
          <cell r="C33" t="str">
            <v xml:space="preserve"> Staff Change</v>
          </cell>
          <cell r="D33" t="str">
            <v>CP</v>
          </cell>
        </row>
        <row r="34">
          <cell r="A34" t="str">
            <v>049-</v>
          </cell>
          <cell r="B34" t="str">
            <v xml:space="preserve"> Project Mgmt Change Program</v>
          </cell>
          <cell r="C34" t="str">
            <v xml:space="preserve"> PM Change Prog</v>
          </cell>
          <cell r="D34" t="str">
            <v>CP</v>
          </cell>
        </row>
        <row r="35">
          <cell r="A35" t="str">
            <v>050-</v>
          </cell>
          <cell r="B35" t="str">
            <v xml:space="preserve"> North East Regional Manager</v>
          </cell>
          <cell r="C35" t="str">
            <v xml:space="preserve"> NE RM</v>
          </cell>
          <cell r="D35" t="str">
            <v>NE</v>
          </cell>
        </row>
        <row r="36">
          <cell r="A36" t="str">
            <v>052-</v>
          </cell>
          <cell r="B36" t="str">
            <v xml:space="preserve"> North East Business Manager</v>
          </cell>
          <cell r="C36" t="str">
            <v xml:space="preserve"> NE BM</v>
          </cell>
          <cell r="D36" t="str">
            <v>NE</v>
          </cell>
        </row>
        <row r="37">
          <cell r="A37" t="str">
            <v>054-</v>
          </cell>
          <cell r="B37" t="str">
            <v xml:space="preserve"> NE Group Manager 1</v>
          </cell>
          <cell r="C37" t="str">
            <v xml:space="preserve"> NE Grp Man 1</v>
          </cell>
          <cell r="D37" t="str">
            <v>NE</v>
          </cell>
        </row>
        <row r="38">
          <cell r="A38" t="str">
            <v>056-</v>
          </cell>
          <cell r="B38" t="str">
            <v xml:space="preserve"> North of Tyne - Park View House</v>
          </cell>
          <cell r="C38" t="str">
            <v xml:space="preserve"> Nrth Tyn PVH</v>
          </cell>
          <cell r="D38" t="str">
            <v>NE</v>
          </cell>
        </row>
        <row r="39">
          <cell r="A39" t="str">
            <v>058-</v>
          </cell>
          <cell r="B39" t="str">
            <v xml:space="preserve"> North of Tyne - Cramlington</v>
          </cell>
          <cell r="C39" t="str">
            <v xml:space="preserve"> Nrth Tyn Crm</v>
          </cell>
          <cell r="D39" t="str">
            <v>NE</v>
          </cell>
        </row>
        <row r="40">
          <cell r="A40" t="str">
            <v>060-</v>
          </cell>
          <cell r="B40" t="str">
            <v xml:space="preserve"> South of Tyne - Hebburn</v>
          </cell>
          <cell r="C40" t="str">
            <v xml:space="preserve"> South of Tyn</v>
          </cell>
          <cell r="D40" t="str">
            <v>NE</v>
          </cell>
        </row>
        <row r="41">
          <cell r="A41" t="str">
            <v>062-</v>
          </cell>
          <cell r="B41" t="str">
            <v xml:space="preserve"> Durham</v>
          </cell>
          <cell r="C41" t="str">
            <v xml:space="preserve"> Durham</v>
          </cell>
          <cell r="D41" t="str">
            <v>NE</v>
          </cell>
        </row>
        <row r="42">
          <cell r="A42" t="str">
            <v>064-</v>
          </cell>
          <cell r="B42" t="str">
            <v xml:space="preserve"> Tees Valley</v>
          </cell>
          <cell r="C42" t="str">
            <v xml:space="preserve"> Tees Valley</v>
          </cell>
          <cell r="D42" t="str">
            <v>NE</v>
          </cell>
        </row>
        <row r="43">
          <cell r="A43" t="str">
            <v>066-</v>
          </cell>
          <cell r="B43" t="str">
            <v xml:space="preserve"> North East Training</v>
          </cell>
          <cell r="C43" t="str">
            <v xml:space="preserve"> NE Training</v>
          </cell>
          <cell r="D43" t="str">
            <v>NE</v>
          </cell>
        </row>
        <row r="44">
          <cell r="A44" t="str">
            <v>070-</v>
          </cell>
          <cell r="B44" t="str">
            <v xml:space="preserve"> North East Central Allocations</v>
          </cell>
          <cell r="C44" t="str">
            <v xml:space="preserve"> NE Central Allo</v>
          </cell>
          <cell r="D44" t="str">
            <v>NE</v>
          </cell>
        </row>
        <row r="45">
          <cell r="A45" t="str">
            <v>100-</v>
          </cell>
          <cell r="B45" t="str">
            <v xml:space="preserve"> NW Regional Office</v>
          </cell>
          <cell r="C45" t="str">
            <v xml:space="preserve"> NW Regional</v>
          </cell>
          <cell r="D45" t="str">
            <v>NW</v>
          </cell>
        </row>
        <row r="46">
          <cell r="A46" t="str">
            <v>102-</v>
          </cell>
          <cell r="B46" t="str">
            <v xml:space="preserve"> NW Flexible Workforce</v>
          </cell>
          <cell r="C46" t="str">
            <v xml:space="preserve"> NW Flex Wforce</v>
          </cell>
          <cell r="D46" t="str">
            <v>NW</v>
          </cell>
        </row>
        <row r="47">
          <cell r="A47" t="str">
            <v>104-</v>
          </cell>
          <cell r="B47" t="str">
            <v xml:space="preserve"> Rochdale 87 Mcr road</v>
          </cell>
          <cell r="C47" t="str">
            <v xml:space="preserve"> Rochdale 87</v>
          </cell>
          <cell r="D47" t="str">
            <v>NW</v>
          </cell>
        </row>
        <row r="48">
          <cell r="A48" t="str">
            <v>106-</v>
          </cell>
          <cell r="B48" t="str">
            <v xml:space="preserve"> St Helen's</v>
          </cell>
          <cell r="C48" t="str">
            <v xml:space="preserve"> St Helen's</v>
          </cell>
          <cell r="D48" t="str">
            <v>NW</v>
          </cell>
        </row>
        <row r="49">
          <cell r="A49" t="str">
            <v>108-</v>
          </cell>
          <cell r="B49" t="str">
            <v xml:space="preserve"> Manchester Withington</v>
          </cell>
          <cell r="C49" t="str">
            <v xml:space="preserve"> Mcr Withingt</v>
          </cell>
          <cell r="D49" t="str">
            <v>NW</v>
          </cell>
        </row>
        <row r="50">
          <cell r="A50" t="str">
            <v>110-</v>
          </cell>
          <cell r="B50" t="str">
            <v xml:space="preserve"> Cumbria</v>
          </cell>
          <cell r="C50" t="str">
            <v xml:space="preserve"> Cumbria</v>
          </cell>
          <cell r="D50" t="str">
            <v>NW</v>
          </cell>
        </row>
        <row r="51">
          <cell r="A51" t="str">
            <v>112-</v>
          </cell>
          <cell r="B51" t="str">
            <v xml:space="preserve"> Preston</v>
          </cell>
          <cell r="C51" t="str">
            <v xml:space="preserve"> Preston</v>
          </cell>
          <cell r="D51" t="str">
            <v>NW</v>
          </cell>
        </row>
        <row r="52">
          <cell r="A52" t="str">
            <v>114-</v>
          </cell>
          <cell r="B52" t="str">
            <v xml:space="preserve"> Sandbach &amp; Chester</v>
          </cell>
          <cell r="C52" t="str">
            <v xml:space="preserve"> Sandba/Ches</v>
          </cell>
          <cell r="D52" t="str">
            <v>NW</v>
          </cell>
        </row>
        <row r="53">
          <cell r="A53" t="str">
            <v>116-</v>
          </cell>
          <cell r="B53" t="str">
            <v xml:space="preserve"> Stockport 1</v>
          </cell>
          <cell r="C53" t="str">
            <v xml:space="preserve"> Stockport 1</v>
          </cell>
          <cell r="D53" t="str">
            <v>NW</v>
          </cell>
        </row>
        <row r="54">
          <cell r="A54" t="str">
            <v>118-</v>
          </cell>
          <cell r="B54" t="str">
            <v xml:space="preserve"> Bolton 3 Gt Moor St</v>
          </cell>
          <cell r="C54" t="str">
            <v xml:space="preserve"> Bolton 3 Gt</v>
          </cell>
          <cell r="D54" t="str">
            <v>NW</v>
          </cell>
        </row>
        <row r="55">
          <cell r="A55" t="str">
            <v>120-</v>
          </cell>
          <cell r="B55" t="str">
            <v xml:space="preserve"> Liverpool State House</v>
          </cell>
          <cell r="C55" t="str">
            <v xml:space="preserve"> Lpool State</v>
          </cell>
          <cell r="D55" t="str">
            <v>NW</v>
          </cell>
        </row>
        <row r="56">
          <cell r="A56" t="str">
            <v>122-</v>
          </cell>
          <cell r="B56" t="str">
            <v xml:space="preserve"> NW Training</v>
          </cell>
          <cell r="C56" t="str">
            <v xml:space="preserve"> NW Training</v>
          </cell>
          <cell r="D56" t="str">
            <v>NW</v>
          </cell>
        </row>
        <row r="57">
          <cell r="A57" t="str">
            <v>124-</v>
          </cell>
          <cell r="B57" t="str">
            <v xml:space="preserve"> NW not used 1</v>
          </cell>
          <cell r="C57" t="str">
            <v xml:space="preserve"> NW not used 1</v>
          </cell>
          <cell r="D57" t="str">
            <v>NW</v>
          </cell>
        </row>
        <row r="58">
          <cell r="A58" t="str">
            <v>126-</v>
          </cell>
          <cell r="B58" t="str">
            <v xml:space="preserve"> Warrington</v>
          </cell>
          <cell r="C58" t="str">
            <v xml:space="preserve"> Warrington</v>
          </cell>
          <cell r="D58" t="str">
            <v>NW</v>
          </cell>
        </row>
        <row r="59">
          <cell r="A59" t="str">
            <v>128-</v>
          </cell>
          <cell r="B59" t="str">
            <v xml:space="preserve"> Lancaster &amp; Blackpool</v>
          </cell>
          <cell r="C59" t="str">
            <v xml:space="preserve"> Lanca/Blackp</v>
          </cell>
          <cell r="D59" t="str">
            <v>NW</v>
          </cell>
        </row>
        <row r="60">
          <cell r="A60" t="str">
            <v>130-</v>
          </cell>
          <cell r="B60" t="str">
            <v xml:space="preserve"> Liverpool Albert Dock</v>
          </cell>
          <cell r="C60" t="str">
            <v xml:space="preserve"> Lpool Albert</v>
          </cell>
          <cell r="D60" t="str">
            <v>NW</v>
          </cell>
        </row>
        <row r="61">
          <cell r="A61" t="str">
            <v>132-</v>
          </cell>
          <cell r="B61" t="str">
            <v xml:space="preserve"> Manchester Byrom</v>
          </cell>
          <cell r="C61" t="str">
            <v xml:space="preserve"> Mcr Byrom</v>
          </cell>
          <cell r="D61" t="str">
            <v>NW</v>
          </cell>
        </row>
        <row r="62">
          <cell r="A62" t="str">
            <v>134-</v>
          </cell>
          <cell r="B62" t="str">
            <v xml:space="preserve"> NW not used 2</v>
          </cell>
          <cell r="C62" t="str">
            <v xml:space="preserve"> NW not used 2</v>
          </cell>
          <cell r="D62" t="str">
            <v>NW</v>
          </cell>
        </row>
        <row r="63">
          <cell r="A63" t="str">
            <v>136-</v>
          </cell>
          <cell r="B63" t="str">
            <v xml:space="preserve"> Southport</v>
          </cell>
          <cell r="C63" t="str">
            <v xml:space="preserve"> Southport</v>
          </cell>
          <cell r="D63" t="str">
            <v>NW</v>
          </cell>
        </row>
        <row r="64">
          <cell r="A64" t="str">
            <v>138-</v>
          </cell>
          <cell r="B64" t="str">
            <v xml:space="preserve"> Participation Development Work</v>
          </cell>
          <cell r="C64" t="str">
            <v xml:space="preserve"> PDW</v>
          </cell>
          <cell r="D64" t="str">
            <v>NW</v>
          </cell>
        </row>
        <row r="65">
          <cell r="A65" t="str">
            <v>139-</v>
          </cell>
          <cell r="B65" t="str">
            <v xml:space="preserve"> Blackburn Office Moves</v>
          </cell>
          <cell r="C65" t="str">
            <v xml:space="preserve"> Blackburn Move</v>
          </cell>
          <cell r="D65" t="str">
            <v>NW</v>
          </cell>
        </row>
        <row r="66">
          <cell r="A66" t="str">
            <v>140-</v>
          </cell>
          <cell r="B66" t="str">
            <v xml:space="preserve"> Liverpool Office Moves</v>
          </cell>
          <cell r="C66" t="str">
            <v xml:space="preserve"> Liverpool Move</v>
          </cell>
          <cell r="D66" t="str">
            <v>NW</v>
          </cell>
        </row>
        <row r="67">
          <cell r="A67" t="str">
            <v>200-</v>
          </cell>
          <cell r="B67" t="str">
            <v xml:space="preserve"> YH Regional Office</v>
          </cell>
          <cell r="C67" t="str">
            <v xml:space="preserve"> YH RO</v>
          </cell>
          <cell r="D67" t="str">
            <v>YH</v>
          </cell>
        </row>
        <row r="68">
          <cell r="A68" t="str">
            <v>201-</v>
          </cell>
          <cell r="B68" t="str">
            <v xml:space="preserve"> YH Flexible Staffing</v>
          </cell>
          <cell r="C68" t="str">
            <v xml:space="preserve"> YH Flexible</v>
          </cell>
          <cell r="D68" t="str">
            <v>YH</v>
          </cell>
        </row>
        <row r="69">
          <cell r="A69" t="str">
            <v>202-</v>
          </cell>
          <cell r="B69" t="str">
            <v xml:space="preserve"> YH Region Wide</v>
          </cell>
          <cell r="C69" t="str">
            <v xml:space="preserve"> YH Region</v>
          </cell>
          <cell r="D69" t="str">
            <v>YH</v>
          </cell>
        </row>
        <row r="70">
          <cell r="A70" t="str">
            <v>204-</v>
          </cell>
          <cell r="B70" t="str">
            <v xml:space="preserve"> Bradford A</v>
          </cell>
          <cell r="C70" t="str">
            <v xml:space="preserve"> Brad A</v>
          </cell>
          <cell r="D70" t="str">
            <v>YH</v>
          </cell>
        </row>
        <row r="71">
          <cell r="A71" t="str">
            <v>205-</v>
          </cell>
          <cell r="B71" t="str">
            <v xml:space="preserve"> Bradford C</v>
          </cell>
          <cell r="C71" t="str">
            <v xml:space="preserve"> Brad C</v>
          </cell>
          <cell r="D71" t="str">
            <v>YH</v>
          </cell>
        </row>
        <row r="72">
          <cell r="A72" t="str">
            <v>206-</v>
          </cell>
          <cell r="B72" t="str">
            <v xml:space="preserve"> Bradford B</v>
          </cell>
          <cell r="C72" t="str">
            <v xml:space="preserve"> Brad B</v>
          </cell>
          <cell r="D72" t="str">
            <v>YH</v>
          </cell>
        </row>
        <row r="73">
          <cell r="A73" t="str">
            <v>207-</v>
          </cell>
          <cell r="B73" t="str">
            <v xml:space="preserve"> Kenburgh House Building</v>
          </cell>
          <cell r="C73" t="str">
            <v xml:space="preserve"> KH</v>
          </cell>
          <cell r="D73" t="str">
            <v>YH</v>
          </cell>
        </row>
        <row r="74">
          <cell r="A74" t="str">
            <v>208-</v>
          </cell>
          <cell r="B74" t="str">
            <v xml:space="preserve"> Leeds A</v>
          </cell>
          <cell r="C74" t="str">
            <v xml:space="preserve"> Leeds A</v>
          </cell>
          <cell r="D74" t="str">
            <v>YH</v>
          </cell>
        </row>
        <row r="75">
          <cell r="A75" t="str">
            <v>209-</v>
          </cell>
          <cell r="B75" t="str">
            <v xml:space="preserve"> Leeds B</v>
          </cell>
          <cell r="C75" t="str">
            <v xml:space="preserve"> Leeds B</v>
          </cell>
          <cell r="D75" t="str">
            <v>YH</v>
          </cell>
        </row>
        <row r="76">
          <cell r="A76" t="str">
            <v>210-</v>
          </cell>
          <cell r="B76" t="str">
            <v xml:space="preserve"> Wakefield</v>
          </cell>
          <cell r="C76" t="str">
            <v xml:space="preserve"> Wakefield</v>
          </cell>
          <cell r="D76" t="str">
            <v>YH</v>
          </cell>
        </row>
        <row r="77">
          <cell r="A77" t="str">
            <v>212-</v>
          </cell>
          <cell r="B77" t="str">
            <v xml:space="preserve"> Batley</v>
          </cell>
          <cell r="C77" t="str">
            <v xml:space="preserve"> Batley</v>
          </cell>
          <cell r="D77" t="str">
            <v>YH</v>
          </cell>
        </row>
        <row r="78">
          <cell r="A78" t="str">
            <v>214-</v>
          </cell>
          <cell r="B78" t="str">
            <v xml:space="preserve"> Partnerships &amp; ACPC</v>
          </cell>
          <cell r="C78" t="str">
            <v xml:space="preserve"> Pship_ACPC</v>
          </cell>
          <cell r="D78" t="str">
            <v>YH</v>
          </cell>
        </row>
        <row r="79">
          <cell r="A79" t="str">
            <v>216-</v>
          </cell>
          <cell r="B79" t="str">
            <v xml:space="preserve"> York &amp; North Yorkshire Private Law</v>
          </cell>
          <cell r="C79" t="str">
            <v xml:space="preserve"> Y &amp; NY Priv</v>
          </cell>
          <cell r="D79" t="str">
            <v>YH</v>
          </cell>
        </row>
        <row r="80">
          <cell r="A80" t="str">
            <v>218-</v>
          </cell>
          <cell r="B80" t="str">
            <v xml:space="preserve"> North Humberside 2</v>
          </cell>
          <cell r="C80" t="str">
            <v xml:space="preserve"> N Humb 2</v>
          </cell>
          <cell r="D80" t="str">
            <v>YH</v>
          </cell>
        </row>
        <row r="81">
          <cell r="A81" t="str">
            <v>219-</v>
          </cell>
          <cell r="B81" t="str">
            <v xml:space="preserve"> South Humberside</v>
          </cell>
          <cell r="C81" t="str">
            <v xml:space="preserve"> S Humb</v>
          </cell>
          <cell r="D81" t="str">
            <v>YH</v>
          </cell>
        </row>
        <row r="82">
          <cell r="A82" t="str">
            <v>220-</v>
          </cell>
          <cell r="B82" t="str">
            <v xml:space="preserve"> North Humberside 1</v>
          </cell>
          <cell r="C82" t="str">
            <v xml:space="preserve"> N Humb 1</v>
          </cell>
          <cell r="D82" t="str">
            <v>YH</v>
          </cell>
        </row>
        <row r="83">
          <cell r="A83" t="str">
            <v>221-</v>
          </cell>
          <cell r="B83" t="str">
            <v xml:space="preserve"> North Humberside Building</v>
          </cell>
          <cell r="C83" t="str">
            <v xml:space="preserve"> NH Building</v>
          </cell>
          <cell r="D83" t="str">
            <v>YH</v>
          </cell>
        </row>
        <row r="84">
          <cell r="A84" t="str">
            <v>222-</v>
          </cell>
          <cell r="B84" t="str">
            <v xml:space="preserve"> South Yorkshire Public Law</v>
          </cell>
          <cell r="C84" t="str">
            <v xml:space="preserve"> S Yorks Pub</v>
          </cell>
          <cell r="D84" t="str">
            <v>YH</v>
          </cell>
        </row>
        <row r="85">
          <cell r="A85" t="str">
            <v>224-</v>
          </cell>
          <cell r="B85" t="str">
            <v xml:space="preserve"> YH Contingency</v>
          </cell>
          <cell r="C85" t="str">
            <v xml:space="preserve"> YH Contingency</v>
          </cell>
          <cell r="D85" t="str">
            <v>YH</v>
          </cell>
        </row>
        <row r="86">
          <cell r="A86" t="str">
            <v>226-</v>
          </cell>
          <cell r="B86" t="str">
            <v xml:space="preserve"> Sheffield &amp; Barnsley Private Law</v>
          </cell>
          <cell r="C86" t="str">
            <v xml:space="preserve"> Shef &amp; Barns</v>
          </cell>
          <cell r="D86" t="str">
            <v>YH</v>
          </cell>
        </row>
        <row r="87">
          <cell r="A87" t="str">
            <v>228-</v>
          </cell>
          <cell r="B87" t="str">
            <v xml:space="preserve"> Regional KLD</v>
          </cell>
          <cell r="C87" t="str">
            <v xml:space="preserve"> Regional KLD</v>
          </cell>
          <cell r="D87" t="str">
            <v>YH</v>
          </cell>
        </row>
        <row r="88">
          <cell r="A88" t="str">
            <v>230-</v>
          </cell>
          <cell r="B88" t="str">
            <v xml:space="preserve"> Leeds Park Cross Mews Building</v>
          </cell>
          <cell r="C88" t="str">
            <v xml:space="preserve"> Prk Cx Build</v>
          </cell>
          <cell r="D88" t="str">
            <v>YH</v>
          </cell>
        </row>
        <row r="89">
          <cell r="A89" t="str">
            <v>231-</v>
          </cell>
          <cell r="B89" t="str">
            <v xml:space="preserve"> Leeds Admin</v>
          </cell>
          <cell r="C89" t="str">
            <v xml:space="preserve"> Leeds Admin</v>
          </cell>
          <cell r="D89" t="str">
            <v>YH</v>
          </cell>
        </row>
        <row r="90">
          <cell r="A90" t="str">
            <v>232-</v>
          </cell>
          <cell r="B90" t="str">
            <v xml:space="preserve"> York &amp; North Yorkshire Public &amp; Pri</v>
          </cell>
          <cell r="C90" t="str">
            <v xml:space="preserve"> York &amp; NY</v>
          </cell>
          <cell r="D90" t="str">
            <v>YH</v>
          </cell>
        </row>
        <row r="91">
          <cell r="A91" t="str">
            <v>234-</v>
          </cell>
          <cell r="B91" t="str">
            <v xml:space="preserve"> Orsborn House Building</v>
          </cell>
          <cell r="C91" t="str">
            <v xml:space="preserve"> Osbrn Hs Bld</v>
          </cell>
          <cell r="D91" t="str">
            <v>YH</v>
          </cell>
        </row>
        <row r="92">
          <cell r="A92" t="str">
            <v>236-</v>
          </cell>
          <cell r="B92" t="str">
            <v xml:space="preserve"> Doncaster</v>
          </cell>
          <cell r="C92" t="str">
            <v xml:space="preserve"> Doncaster</v>
          </cell>
          <cell r="D92" t="str">
            <v>YH</v>
          </cell>
        </row>
        <row r="93">
          <cell r="A93" t="str">
            <v>238-</v>
          </cell>
          <cell r="B93" t="str">
            <v xml:space="preserve"> Rotherham</v>
          </cell>
          <cell r="C93" t="str">
            <v xml:space="preserve"> Rotherham</v>
          </cell>
          <cell r="D93" t="str">
            <v>YH</v>
          </cell>
        </row>
        <row r="94">
          <cell r="A94" t="str">
            <v>240-</v>
          </cell>
          <cell r="B94" t="str">
            <v xml:space="preserve"> Sheffield</v>
          </cell>
          <cell r="C94" t="str">
            <v xml:space="preserve"> Sheffield</v>
          </cell>
          <cell r="D94" t="str">
            <v>YH</v>
          </cell>
        </row>
        <row r="95">
          <cell r="A95" t="str">
            <v>242-</v>
          </cell>
          <cell r="B95" t="str">
            <v xml:space="preserve"> Barnsley</v>
          </cell>
          <cell r="C95" t="str">
            <v xml:space="preserve"> Barnsley</v>
          </cell>
          <cell r="D95" t="str">
            <v>YH</v>
          </cell>
        </row>
        <row r="96">
          <cell r="A96" t="str">
            <v>300-</v>
          </cell>
          <cell r="B96" t="str">
            <v xml:space="preserve"> WM Regional Manager - not used</v>
          </cell>
          <cell r="C96" t="str">
            <v xml:space="preserve"> WM Not Used 4</v>
          </cell>
          <cell r="D96" t="str">
            <v>WM</v>
          </cell>
        </row>
        <row r="97">
          <cell r="A97" t="str">
            <v>302-</v>
          </cell>
          <cell r="B97" t="str">
            <v xml:space="preserve"> WM Regional Office</v>
          </cell>
          <cell r="C97" t="str">
            <v xml:space="preserve"> WM Reg</v>
          </cell>
          <cell r="D97" t="str">
            <v>WM</v>
          </cell>
        </row>
        <row r="98">
          <cell r="A98" t="str">
            <v>304-</v>
          </cell>
          <cell r="B98" t="str">
            <v xml:space="preserve"> WM Not Used 1</v>
          </cell>
          <cell r="C98" t="str">
            <v xml:space="preserve"> WM Not Used1</v>
          </cell>
          <cell r="D98" t="str">
            <v>WM</v>
          </cell>
        </row>
        <row r="99">
          <cell r="A99" t="str">
            <v>306-</v>
          </cell>
          <cell r="B99" t="str">
            <v xml:space="preserve"> WM Not Used 2</v>
          </cell>
          <cell r="C99" t="str">
            <v xml:space="preserve"> WM Not Used2</v>
          </cell>
          <cell r="D99" t="str">
            <v>WM</v>
          </cell>
        </row>
        <row r="100">
          <cell r="A100" t="str">
            <v>308-</v>
          </cell>
          <cell r="B100" t="str">
            <v xml:space="preserve"> Coventry &amp; W'shire Priv Law - not used</v>
          </cell>
          <cell r="C100" t="str">
            <v xml:space="preserve"> WM Not Used 5</v>
          </cell>
          <cell r="D100" t="str">
            <v>WM</v>
          </cell>
        </row>
        <row r="101">
          <cell r="A101" t="str">
            <v>310-</v>
          </cell>
          <cell r="B101" t="str">
            <v xml:space="preserve"> Coventry Converged</v>
          </cell>
          <cell r="C101" t="str">
            <v xml:space="preserve"> Cov Conv</v>
          </cell>
          <cell r="D101" t="str">
            <v>WM</v>
          </cell>
        </row>
        <row r="102">
          <cell r="A102" t="str">
            <v>312-</v>
          </cell>
          <cell r="B102" t="str">
            <v xml:space="preserve"> North Marches Converged</v>
          </cell>
          <cell r="C102" t="str">
            <v xml:space="preserve"> NM Conv</v>
          </cell>
          <cell r="D102" t="str">
            <v>WM</v>
          </cell>
        </row>
        <row r="103">
          <cell r="A103" t="str">
            <v>314-</v>
          </cell>
          <cell r="B103" t="str">
            <v xml:space="preserve"> South Marches Converged</v>
          </cell>
          <cell r="C103" t="str">
            <v xml:space="preserve"> SM Conv</v>
          </cell>
          <cell r="D103" t="str">
            <v>WM</v>
          </cell>
        </row>
        <row r="104">
          <cell r="A104" t="str">
            <v>316-</v>
          </cell>
          <cell r="B104" t="str">
            <v xml:space="preserve"> Dudley Converged</v>
          </cell>
          <cell r="C104" t="str">
            <v xml:space="preserve"> Dud Conv</v>
          </cell>
          <cell r="D104" t="str">
            <v>WM</v>
          </cell>
        </row>
        <row r="105">
          <cell r="A105" t="str">
            <v>318-</v>
          </cell>
          <cell r="B105" t="str">
            <v xml:space="preserve"> Black Country Public Law - not used</v>
          </cell>
          <cell r="C105" t="str">
            <v xml:space="preserve"> WM Not Used 7</v>
          </cell>
          <cell r="D105" t="str">
            <v>WM</v>
          </cell>
        </row>
        <row r="106">
          <cell r="A106" t="str">
            <v>320-</v>
          </cell>
          <cell r="B106" t="str">
            <v xml:space="preserve"> Walsall Converged</v>
          </cell>
          <cell r="C106" t="str">
            <v xml:space="preserve"> Wal Conv</v>
          </cell>
          <cell r="D106" t="str">
            <v>WM</v>
          </cell>
        </row>
        <row r="107">
          <cell r="A107" t="str">
            <v>322-</v>
          </cell>
          <cell r="B107" t="str">
            <v xml:space="preserve"> Wolverhampton Converged</v>
          </cell>
          <cell r="C107" t="str">
            <v xml:space="preserve"> Wolv Conv</v>
          </cell>
          <cell r="D107" t="str">
            <v>WM</v>
          </cell>
        </row>
        <row r="108">
          <cell r="A108" t="str">
            <v>324-</v>
          </cell>
          <cell r="B108" t="str">
            <v xml:space="preserve"> WM Not Used 6</v>
          </cell>
          <cell r="C108" t="str">
            <v xml:space="preserve"> WM Not Used6</v>
          </cell>
          <cell r="D108" t="str">
            <v>WM</v>
          </cell>
        </row>
        <row r="109">
          <cell r="A109" t="str">
            <v>326-</v>
          </cell>
          <cell r="B109" t="str">
            <v xml:space="preserve"> Birmingham Public Law - not used</v>
          </cell>
          <cell r="C109" t="str">
            <v xml:space="preserve"> WM Not Used 8</v>
          </cell>
          <cell r="D109" t="str">
            <v>WM</v>
          </cell>
        </row>
        <row r="110">
          <cell r="A110" t="str">
            <v>328-</v>
          </cell>
          <cell r="B110" t="str">
            <v xml:space="preserve"> Birmingham Converged</v>
          </cell>
          <cell r="C110" t="str">
            <v xml:space="preserve"> Bham Conv</v>
          </cell>
          <cell r="D110" t="str">
            <v>WM</v>
          </cell>
        </row>
        <row r="111">
          <cell r="A111" t="str">
            <v>330-</v>
          </cell>
          <cell r="B111" t="str">
            <v xml:space="preserve"> South Staffs Converged</v>
          </cell>
          <cell r="C111" t="str">
            <v xml:space="preserve"> Sstaf Conv</v>
          </cell>
          <cell r="D111" t="str">
            <v>WM</v>
          </cell>
        </row>
        <row r="112">
          <cell r="A112" t="str">
            <v>332-</v>
          </cell>
          <cell r="B112" t="str">
            <v xml:space="preserve"> North Staffs Converged</v>
          </cell>
          <cell r="C112" t="str">
            <v xml:space="preserve"> Nstaf Conv</v>
          </cell>
          <cell r="D112" t="str">
            <v>WM</v>
          </cell>
        </row>
        <row r="113">
          <cell r="A113" t="str">
            <v>334-</v>
          </cell>
          <cell r="B113" t="str">
            <v xml:space="preserve"> Stafford Redevelopment</v>
          </cell>
          <cell r="C113" t="str">
            <v xml:space="preserve"> Staf Dev Projec</v>
          </cell>
          <cell r="D113" t="str">
            <v>WM</v>
          </cell>
        </row>
        <row r="114">
          <cell r="A114" t="str">
            <v>336-</v>
          </cell>
          <cell r="B114" t="str">
            <v xml:space="preserve"> Shrewsbury Relocation</v>
          </cell>
          <cell r="C114" t="str">
            <v xml:space="preserve"> Shrews Reloc</v>
          </cell>
          <cell r="D114" t="str">
            <v>WM</v>
          </cell>
        </row>
        <row r="115">
          <cell r="A115" t="str">
            <v>400-</v>
          </cell>
          <cell r="B115" t="str">
            <v xml:space="preserve"> EM Business Manager</v>
          </cell>
          <cell r="C115" t="str">
            <v xml:space="preserve"> Em Business</v>
          </cell>
          <cell r="D115" t="str">
            <v>EM</v>
          </cell>
        </row>
        <row r="116">
          <cell r="A116" t="str">
            <v>402-</v>
          </cell>
          <cell r="B116" t="str">
            <v xml:space="preserve"> EM Head of Prof Dev</v>
          </cell>
          <cell r="C116" t="str">
            <v xml:space="preserve"> EM Head of P</v>
          </cell>
          <cell r="D116" t="str">
            <v>EM</v>
          </cell>
        </row>
        <row r="117">
          <cell r="A117" t="str">
            <v>404-</v>
          </cell>
          <cell r="B117" t="str">
            <v xml:space="preserve"> EM Regional Manager</v>
          </cell>
          <cell r="C117" t="str">
            <v xml:space="preserve"> EM Regional</v>
          </cell>
          <cell r="D117" t="str">
            <v>EM</v>
          </cell>
        </row>
        <row r="118">
          <cell r="A118" t="str">
            <v>406-</v>
          </cell>
          <cell r="B118" t="str">
            <v xml:space="preserve"> EM Derby Private</v>
          </cell>
          <cell r="C118" t="str">
            <v xml:space="preserve"> EM Derby Pri</v>
          </cell>
          <cell r="D118" t="str">
            <v>EM</v>
          </cell>
        </row>
        <row r="119">
          <cell r="A119" t="str">
            <v>408-</v>
          </cell>
          <cell r="B119" t="str">
            <v xml:space="preserve"> EM Derby Public</v>
          </cell>
          <cell r="C119" t="str">
            <v xml:space="preserve"> EM Derby Pub</v>
          </cell>
          <cell r="D119" t="str">
            <v>EM</v>
          </cell>
        </row>
        <row r="120">
          <cell r="A120" t="str">
            <v>410-</v>
          </cell>
          <cell r="B120" t="str">
            <v xml:space="preserve"> EM Leic Private</v>
          </cell>
          <cell r="C120" t="str">
            <v xml:space="preserve"> EM Leic Priv</v>
          </cell>
          <cell r="D120" t="str">
            <v>EM</v>
          </cell>
        </row>
        <row r="121">
          <cell r="A121" t="str">
            <v>412-</v>
          </cell>
          <cell r="B121" t="str">
            <v xml:space="preserve"> EM Leic Public</v>
          </cell>
          <cell r="C121" t="str">
            <v xml:space="preserve"> EM Leic Publ</v>
          </cell>
          <cell r="D121" t="str">
            <v>EM</v>
          </cell>
        </row>
        <row r="122">
          <cell r="A122" t="str">
            <v>414-</v>
          </cell>
          <cell r="B122" t="str">
            <v xml:space="preserve"> EM Notts Private</v>
          </cell>
          <cell r="C122" t="str">
            <v xml:space="preserve"> EM Notts Pri</v>
          </cell>
          <cell r="D122" t="str">
            <v>EM</v>
          </cell>
        </row>
        <row r="123">
          <cell r="A123" t="str">
            <v>416-</v>
          </cell>
          <cell r="B123" t="str">
            <v xml:space="preserve"> EM Notts Public</v>
          </cell>
          <cell r="C123" t="str">
            <v xml:space="preserve"> EM Notts Pub</v>
          </cell>
          <cell r="D123" t="str">
            <v>EM</v>
          </cell>
        </row>
        <row r="124">
          <cell r="A124" t="str">
            <v>418-</v>
          </cell>
          <cell r="B124" t="str">
            <v xml:space="preserve"> EM Lincs Private</v>
          </cell>
          <cell r="C124" t="str">
            <v xml:space="preserve"> EM Lincs Pri</v>
          </cell>
          <cell r="D124" t="str">
            <v>EM</v>
          </cell>
        </row>
        <row r="125">
          <cell r="A125" t="str">
            <v>420-</v>
          </cell>
          <cell r="B125" t="str">
            <v xml:space="preserve"> EM Lincs Public</v>
          </cell>
          <cell r="C125" t="str">
            <v xml:space="preserve"> EM Lincs Pub</v>
          </cell>
          <cell r="D125" t="str">
            <v>EM</v>
          </cell>
        </row>
        <row r="126">
          <cell r="A126" t="str">
            <v>422-</v>
          </cell>
          <cell r="B126" t="str">
            <v xml:space="preserve"> EM Northants Private</v>
          </cell>
          <cell r="C126" t="str">
            <v xml:space="preserve"> EM Nhants Pri</v>
          </cell>
          <cell r="D126" t="str">
            <v>EM</v>
          </cell>
        </row>
        <row r="127">
          <cell r="A127" t="str">
            <v>424-</v>
          </cell>
          <cell r="B127" t="str">
            <v xml:space="preserve"> EM Northants Public</v>
          </cell>
          <cell r="C127" t="str">
            <v xml:space="preserve"> EM Nhants Pub</v>
          </cell>
          <cell r="D127" t="str">
            <v>EM</v>
          </cell>
        </row>
        <row r="128">
          <cell r="A128" t="str">
            <v>500-</v>
          </cell>
          <cell r="B128" t="str">
            <v xml:space="preserve"> Eastern Regional Manager</v>
          </cell>
          <cell r="C128" t="str">
            <v xml:space="preserve"> Eastern RM</v>
          </cell>
          <cell r="D128" t="str">
            <v>EA</v>
          </cell>
        </row>
        <row r="129">
          <cell r="A129" t="str">
            <v>502-</v>
          </cell>
          <cell r="B129" t="str">
            <v xml:space="preserve"> Eastern Business Manager</v>
          </cell>
          <cell r="C129" t="str">
            <v xml:space="preserve"> Eastern BM</v>
          </cell>
          <cell r="D129" t="str">
            <v>EA</v>
          </cell>
        </row>
        <row r="130">
          <cell r="A130" t="str">
            <v>504-</v>
          </cell>
          <cell r="B130" t="str">
            <v xml:space="preserve"> Regional Spend - Eastern</v>
          </cell>
          <cell r="C130" t="str">
            <v xml:space="preserve"> E Regional S</v>
          </cell>
          <cell r="D130" t="str">
            <v>EA</v>
          </cell>
        </row>
        <row r="131">
          <cell r="A131" t="str">
            <v>506-</v>
          </cell>
          <cell r="B131" t="str">
            <v xml:space="preserve"> Bedford Combined - East</v>
          </cell>
          <cell r="C131" t="str">
            <v xml:space="preserve"> Bedford Comb</v>
          </cell>
          <cell r="D131" t="str">
            <v>EA</v>
          </cell>
        </row>
        <row r="132">
          <cell r="A132" t="str">
            <v>508-</v>
          </cell>
          <cell r="B132" t="str">
            <v xml:space="preserve"> BedsHerts Combined Off Spend - East</v>
          </cell>
          <cell r="C132" t="str">
            <v xml:space="preserve"> BedHert Comb</v>
          </cell>
          <cell r="D132" t="str">
            <v>EA</v>
          </cell>
        </row>
        <row r="133">
          <cell r="A133" t="str">
            <v>510-</v>
          </cell>
          <cell r="B133" t="str">
            <v xml:space="preserve"> Cambridge Public Law</v>
          </cell>
          <cell r="C133" t="str">
            <v xml:space="preserve"> Cmbridge Pub</v>
          </cell>
          <cell r="D133" t="str">
            <v>EA</v>
          </cell>
        </row>
        <row r="134">
          <cell r="A134" t="str">
            <v>512-</v>
          </cell>
          <cell r="B134" t="str">
            <v xml:space="preserve"> Cambridge Private Law</v>
          </cell>
          <cell r="C134" t="str">
            <v xml:space="preserve"> Cmbridge Pri</v>
          </cell>
          <cell r="D134" t="str">
            <v>EA</v>
          </cell>
        </row>
        <row r="135">
          <cell r="A135" t="str">
            <v>514-</v>
          </cell>
          <cell r="B135" t="str">
            <v xml:space="preserve"> Cambridge Combined  Eastern</v>
          </cell>
          <cell r="C135" t="str">
            <v xml:space="preserve"> Cmbridge Com</v>
          </cell>
          <cell r="D135" t="str">
            <v>EA</v>
          </cell>
        </row>
        <row r="136">
          <cell r="A136" t="str">
            <v>516-</v>
          </cell>
          <cell r="B136" t="str">
            <v xml:space="preserve"> Chelmsford Combined  Essex  East</v>
          </cell>
          <cell r="C136" t="str">
            <v xml:space="preserve"> Chelmsford</v>
          </cell>
          <cell r="D136" t="str">
            <v>EA</v>
          </cell>
        </row>
        <row r="137">
          <cell r="A137" t="str">
            <v>518-</v>
          </cell>
          <cell r="B137" t="str">
            <v xml:space="preserve"> Colchester Combined  Essex  East</v>
          </cell>
          <cell r="C137" t="str">
            <v xml:space="preserve"> Colchester</v>
          </cell>
          <cell r="D137" t="str">
            <v>EA</v>
          </cell>
        </row>
        <row r="138">
          <cell r="A138" t="str">
            <v>520-</v>
          </cell>
          <cell r="B138" t="str">
            <v xml:space="preserve"> SE Contractors - Eastern</v>
          </cell>
          <cell r="C138" t="str">
            <v xml:space="preserve"> Self Empl</v>
          </cell>
          <cell r="D138" t="str">
            <v>EA</v>
          </cell>
        </row>
        <row r="139">
          <cell r="A139" t="str">
            <v>522-</v>
          </cell>
          <cell r="B139" t="str">
            <v xml:space="preserve"> Herts SA Private - Eastern</v>
          </cell>
          <cell r="C139" t="str">
            <v xml:space="preserve"> Herts SA Pri</v>
          </cell>
          <cell r="D139" t="str">
            <v>EA</v>
          </cell>
        </row>
        <row r="140">
          <cell r="A140" t="str">
            <v>524-</v>
          </cell>
          <cell r="B140" t="str">
            <v xml:space="preserve"> Herts St Private - Eastern</v>
          </cell>
          <cell r="C140" t="str">
            <v xml:space="preserve"> Herts St Pri</v>
          </cell>
          <cell r="D140" t="str">
            <v>EA</v>
          </cell>
        </row>
        <row r="141">
          <cell r="A141" t="str">
            <v>526-</v>
          </cell>
          <cell r="B141" t="str">
            <v xml:space="preserve"> Norfolk Public - Eastern</v>
          </cell>
          <cell r="C141" t="str">
            <v xml:space="preserve"> Norfolk Publ</v>
          </cell>
          <cell r="D141" t="str">
            <v>EA</v>
          </cell>
        </row>
        <row r="142">
          <cell r="A142" t="str">
            <v>528-</v>
          </cell>
          <cell r="B142" t="str">
            <v xml:space="preserve"> Norfolk Combined - Eastern</v>
          </cell>
          <cell r="C142" t="str">
            <v xml:space="preserve"> Norfolk Comb</v>
          </cell>
          <cell r="D142" t="str">
            <v>EA</v>
          </cell>
        </row>
        <row r="143">
          <cell r="A143" t="str">
            <v>530-</v>
          </cell>
          <cell r="B143" t="str">
            <v xml:space="preserve"> Suffolk Combined - Eastern</v>
          </cell>
          <cell r="C143" t="str">
            <v xml:space="preserve"> Suffolk Comb</v>
          </cell>
          <cell r="D143" t="str">
            <v>EA</v>
          </cell>
        </row>
        <row r="144">
          <cell r="A144" t="str">
            <v>532-</v>
          </cell>
          <cell r="B144" t="str">
            <v xml:space="preserve"> Suffolk Private - Eastern</v>
          </cell>
          <cell r="C144" t="str">
            <v xml:space="preserve"> Suffolk Priv</v>
          </cell>
          <cell r="D144" t="str">
            <v>EA</v>
          </cell>
        </row>
        <row r="145">
          <cell r="A145" t="str">
            <v>534-</v>
          </cell>
          <cell r="B145" t="str">
            <v xml:space="preserve"> East Obsolete (94G02)</v>
          </cell>
          <cell r="C145" t="str">
            <v xml:space="preserve"> E Obs (94G02)</v>
          </cell>
          <cell r="D145" t="str">
            <v>EA</v>
          </cell>
        </row>
        <row r="146">
          <cell r="A146" t="str">
            <v>600-</v>
          </cell>
          <cell r="B146" t="str">
            <v xml:space="preserve"> Regional Manager - London</v>
          </cell>
          <cell r="C146" t="str">
            <v xml:space="preserve"> London RM</v>
          </cell>
          <cell r="D146" t="str">
            <v>LON</v>
          </cell>
        </row>
        <row r="147">
          <cell r="A147" t="str">
            <v>602-</v>
          </cell>
          <cell r="B147" t="str">
            <v xml:space="preserve"> Business Manager - London</v>
          </cell>
          <cell r="C147" t="str">
            <v xml:space="preserve"> London BM</v>
          </cell>
          <cell r="D147" t="str">
            <v>LON</v>
          </cell>
        </row>
        <row r="148">
          <cell r="A148" t="str">
            <v>604-</v>
          </cell>
          <cell r="B148" t="str">
            <v xml:space="preserve"> Deputy Regional Manager - London</v>
          </cell>
          <cell r="C148" t="str">
            <v xml:space="preserve"> Dep Reg Man</v>
          </cell>
          <cell r="D148" t="str">
            <v>LON</v>
          </cell>
        </row>
        <row r="149">
          <cell r="A149" t="str">
            <v>606-</v>
          </cell>
          <cell r="B149" t="str">
            <v xml:space="preserve"> L Group Manager 1 (94H01)</v>
          </cell>
          <cell r="C149" t="str">
            <v xml:space="preserve"> L Gr Man(01)</v>
          </cell>
          <cell r="D149" t="str">
            <v>LON</v>
          </cell>
        </row>
        <row r="150">
          <cell r="A150" t="str">
            <v>608-</v>
          </cell>
          <cell r="B150" t="str">
            <v xml:space="preserve"> L Group Manager 1 (94H02)</v>
          </cell>
          <cell r="C150" t="str">
            <v xml:space="preserve"> L Gr Man(02)</v>
          </cell>
          <cell r="D150" t="str">
            <v>LON</v>
          </cell>
        </row>
        <row r="151">
          <cell r="A151" t="str">
            <v>610-</v>
          </cell>
          <cell r="B151" t="str">
            <v xml:space="preserve"> London Archway</v>
          </cell>
          <cell r="C151" t="str">
            <v xml:space="preserve"> Archway</v>
          </cell>
          <cell r="D151" t="str">
            <v>LON</v>
          </cell>
        </row>
        <row r="152">
          <cell r="A152" t="str">
            <v>612-</v>
          </cell>
          <cell r="B152" t="str">
            <v xml:space="preserve"> Team Manager - 1st Avenue House</v>
          </cell>
          <cell r="C152" t="str">
            <v xml:space="preserve"> PRFD</v>
          </cell>
          <cell r="D152" t="str">
            <v>LON</v>
          </cell>
        </row>
        <row r="153">
          <cell r="A153" t="str">
            <v>614-</v>
          </cell>
          <cell r="B153" t="str">
            <v xml:space="preserve"> Team Manager - Croydon</v>
          </cell>
          <cell r="C153" t="str">
            <v xml:space="preserve"> Croydon</v>
          </cell>
          <cell r="D153" t="str">
            <v>LON</v>
          </cell>
        </row>
        <row r="154">
          <cell r="A154" t="str">
            <v>616-</v>
          </cell>
          <cell r="B154" t="str">
            <v xml:space="preserve"> Team Manager - Well Street</v>
          </cell>
          <cell r="C154" t="str">
            <v xml:space="preserve"> Wells St</v>
          </cell>
          <cell r="D154" t="str">
            <v>LON</v>
          </cell>
        </row>
        <row r="155">
          <cell r="A155" t="str">
            <v>618-</v>
          </cell>
          <cell r="B155" t="str">
            <v xml:space="preserve"> Team Manager - Bromley</v>
          </cell>
          <cell r="C155" t="str">
            <v xml:space="preserve"> Bromley</v>
          </cell>
          <cell r="D155" t="str">
            <v>LON</v>
          </cell>
        </row>
        <row r="156">
          <cell r="A156" t="str">
            <v>620-</v>
          </cell>
          <cell r="B156" t="str">
            <v xml:space="preserve"> London Central Resource Unit</v>
          </cell>
          <cell r="C156" t="str">
            <v xml:space="preserve"> London CRU</v>
          </cell>
          <cell r="D156" t="str">
            <v>LON</v>
          </cell>
        </row>
        <row r="157">
          <cell r="A157" t="str">
            <v>622-</v>
          </cell>
          <cell r="B157" t="str">
            <v xml:space="preserve"> Team Manager - Ilford</v>
          </cell>
          <cell r="C157" t="str">
            <v xml:space="preserve"> Ilford</v>
          </cell>
          <cell r="D157" t="str">
            <v>LON</v>
          </cell>
        </row>
        <row r="158">
          <cell r="A158" t="str">
            <v>624-</v>
          </cell>
          <cell r="B158" t="str">
            <v xml:space="preserve"> Team Manager - Kingston</v>
          </cell>
          <cell r="C158" t="str">
            <v xml:space="preserve"> Kingston</v>
          </cell>
          <cell r="D158" t="str">
            <v>LON</v>
          </cell>
        </row>
        <row r="159">
          <cell r="A159" t="str">
            <v>626-</v>
          </cell>
          <cell r="B159" t="str">
            <v xml:space="preserve"> Team Manager - Uxbridge</v>
          </cell>
          <cell r="C159" t="str">
            <v xml:space="preserve"> Uxbridge</v>
          </cell>
          <cell r="D159" t="str">
            <v>LON</v>
          </cell>
        </row>
        <row r="160">
          <cell r="A160" t="str">
            <v>700-</v>
          </cell>
          <cell r="B160" t="str">
            <v xml:space="preserve"> Southern Regional Office</v>
          </cell>
          <cell r="C160" t="str">
            <v xml:space="preserve"> SRO</v>
          </cell>
          <cell r="D160" t="str">
            <v>SO</v>
          </cell>
        </row>
        <row r="161">
          <cell r="A161" t="str">
            <v>701-</v>
          </cell>
          <cell r="B161" t="str">
            <v xml:space="preserve"> IOW and Portsmouth change money</v>
          </cell>
        </row>
        <row r="162">
          <cell r="A162" t="str">
            <v>702-</v>
          </cell>
          <cell r="B162" t="str">
            <v xml:space="preserve"> SE Group Manager 1 (94I01)</v>
          </cell>
          <cell r="C162" t="str">
            <v xml:space="preserve"> SE GrpM (01)</v>
          </cell>
          <cell r="D162" t="str">
            <v>SO</v>
          </cell>
        </row>
        <row r="163">
          <cell r="A163" t="str">
            <v>704-</v>
          </cell>
          <cell r="B163" t="str">
            <v xml:space="preserve"> SE Group Manager 1 (94I02)</v>
          </cell>
          <cell r="C163" t="str">
            <v xml:space="preserve"> SE GrpM (02)</v>
          </cell>
          <cell r="D163" t="str">
            <v>SO</v>
          </cell>
        </row>
        <row r="164">
          <cell r="A164" t="str">
            <v>706-</v>
          </cell>
          <cell r="B164" t="str">
            <v xml:space="preserve"> SE Group Manager 1 (94I03)</v>
          </cell>
          <cell r="C164" t="str">
            <v xml:space="preserve"> SE GrpM (03)</v>
          </cell>
          <cell r="D164" t="str">
            <v>SO</v>
          </cell>
        </row>
        <row r="165">
          <cell r="A165" t="str">
            <v>708-</v>
          </cell>
          <cell r="B165" t="str">
            <v xml:space="preserve"> Do Not Use-Aylesbury Team</v>
          </cell>
          <cell r="C165" t="str">
            <v xml:space="preserve"> Aylesbury Te</v>
          </cell>
          <cell r="D165" t="str">
            <v>SO</v>
          </cell>
        </row>
        <row r="166">
          <cell r="A166" t="str">
            <v>710-</v>
          </cell>
          <cell r="B166" t="str">
            <v xml:space="preserve"> Basingstoke Team</v>
          </cell>
          <cell r="C166" t="str">
            <v xml:space="preserve"> Basingstoke</v>
          </cell>
          <cell r="D166" t="str">
            <v>SO</v>
          </cell>
        </row>
        <row r="167">
          <cell r="A167" t="str">
            <v>712-</v>
          </cell>
          <cell r="B167" t="str">
            <v xml:space="preserve"> Do Not Use-Brighton Team</v>
          </cell>
          <cell r="C167" t="str">
            <v xml:space="preserve"> Brighton Tea</v>
          </cell>
          <cell r="D167" t="str">
            <v>SO</v>
          </cell>
        </row>
        <row r="168">
          <cell r="A168" t="str">
            <v>714-</v>
          </cell>
          <cell r="B168" t="str">
            <v xml:space="preserve"> Do Not Use-Canterbury Team</v>
          </cell>
          <cell r="C168" t="str">
            <v xml:space="preserve"> Canterbury T</v>
          </cell>
          <cell r="D168" t="str">
            <v>SO</v>
          </cell>
        </row>
        <row r="169">
          <cell r="A169" t="str">
            <v>716-</v>
          </cell>
          <cell r="B169" t="str">
            <v xml:space="preserve"> Do Not Use-Chatham Team</v>
          </cell>
          <cell r="C169" t="str">
            <v xml:space="preserve"> Chatham Team</v>
          </cell>
          <cell r="D169" t="str">
            <v>SO</v>
          </cell>
        </row>
        <row r="170">
          <cell r="A170" t="str">
            <v>718-</v>
          </cell>
          <cell r="B170" t="str">
            <v xml:space="preserve"> Do Not Use-Chichester Private Law Team</v>
          </cell>
          <cell r="C170" t="str">
            <v xml:space="preserve"> Chchester Pr</v>
          </cell>
          <cell r="D170" t="str">
            <v>SO</v>
          </cell>
        </row>
        <row r="171">
          <cell r="A171" t="str">
            <v>720-</v>
          </cell>
          <cell r="B171" t="str">
            <v xml:space="preserve"> Do Not Use-Chichester Public Law Team</v>
          </cell>
          <cell r="C171" t="str">
            <v xml:space="preserve"> Chchester Pu</v>
          </cell>
          <cell r="D171" t="str">
            <v>SO</v>
          </cell>
        </row>
        <row r="172">
          <cell r="A172" t="str">
            <v>722-</v>
          </cell>
          <cell r="B172" t="str">
            <v xml:space="preserve"> Do Not Use-Eastbourne Team</v>
          </cell>
          <cell r="C172" t="str">
            <v xml:space="preserve"> Eastbourne T</v>
          </cell>
          <cell r="D172" t="str">
            <v>SO</v>
          </cell>
        </row>
        <row r="173">
          <cell r="A173" t="str">
            <v>724-</v>
          </cell>
          <cell r="B173" t="str">
            <v xml:space="preserve"> Do Not Use-Guildford Team</v>
          </cell>
          <cell r="C173" t="str">
            <v xml:space="preserve"> Guildford Te</v>
          </cell>
          <cell r="D173" t="str">
            <v>SO</v>
          </cell>
        </row>
        <row r="174">
          <cell r="A174" t="str">
            <v>726-</v>
          </cell>
          <cell r="B174" t="str">
            <v xml:space="preserve"> Do Not Use-Hastings Team</v>
          </cell>
          <cell r="C174" t="str">
            <v xml:space="preserve"> Hastings Tea</v>
          </cell>
          <cell r="D174" t="str">
            <v>SO</v>
          </cell>
        </row>
        <row r="175">
          <cell r="A175" t="str">
            <v>728-</v>
          </cell>
          <cell r="B175" t="str">
            <v xml:space="preserve"> Slough</v>
          </cell>
          <cell r="C175" t="str">
            <v xml:space="preserve"> Slough</v>
          </cell>
          <cell r="D175" t="str">
            <v>SO</v>
          </cell>
        </row>
        <row r="176">
          <cell r="A176" t="str">
            <v>730-</v>
          </cell>
          <cell r="B176" t="str">
            <v xml:space="preserve"> Do Not Use-Horsham Team</v>
          </cell>
          <cell r="C176" t="str">
            <v xml:space="preserve"> Horsham Team</v>
          </cell>
          <cell r="D176" t="str">
            <v>SO</v>
          </cell>
        </row>
        <row r="177">
          <cell r="A177" t="str">
            <v>732-</v>
          </cell>
          <cell r="B177" t="str">
            <v xml:space="preserve"> Isle of Wight Team</v>
          </cell>
          <cell r="C177" t="str">
            <v xml:space="preserve"> Isle of Wigh</v>
          </cell>
          <cell r="D177" t="str">
            <v>SO</v>
          </cell>
        </row>
        <row r="178">
          <cell r="A178" t="str">
            <v>734-</v>
          </cell>
          <cell r="B178" t="str">
            <v xml:space="preserve"> Do Not Use-Lewes Team</v>
          </cell>
          <cell r="C178" t="str">
            <v xml:space="preserve"> Lewes Team</v>
          </cell>
          <cell r="D178" t="str">
            <v>SO</v>
          </cell>
        </row>
        <row r="179">
          <cell r="A179" t="str">
            <v>736-</v>
          </cell>
          <cell r="B179" t="str">
            <v xml:space="preserve"> Do Not Use-Maidstone Team</v>
          </cell>
          <cell r="C179" t="str">
            <v xml:space="preserve"> Maidstone Te</v>
          </cell>
          <cell r="D179" t="str">
            <v>SO</v>
          </cell>
        </row>
        <row r="180">
          <cell r="A180" t="str">
            <v>738-</v>
          </cell>
          <cell r="B180" t="str">
            <v xml:space="preserve"> Milton Keynes Team</v>
          </cell>
          <cell r="C180" t="str">
            <v xml:space="preserve"> Milton Keyne</v>
          </cell>
          <cell r="D180" t="str">
            <v>SO</v>
          </cell>
        </row>
        <row r="181">
          <cell r="A181" t="str">
            <v>740-</v>
          </cell>
          <cell r="B181" t="str">
            <v xml:space="preserve"> Newbury Team</v>
          </cell>
          <cell r="C181" t="str">
            <v xml:space="preserve"> Newbury Team</v>
          </cell>
          <cell r="D181" t="str">
            <v>SO</v>
          </cell>
        </row>
        <row r="182">
          <cell r="A182" t="str">
            <v>742-</v>
          </cell>
          <cell r="B182" t="str">
            <v xml:space="preserve"> Oxford Team</v>
          </cell>
          <cell r="C182" t="str">
            <v xml:space="preserve"> Oxford Team</v>
          </cell>
          <cell r="D182" t="str">
            <v>SO</v>
          </cell>
        </row>
        <row r="183">
          <cell r="A183" t="str">
            <v>744-</v>
          </cell>
          <cell r="B183" t="str">
            <v xml:space="preserve"> Portsmouth Team</v>
          </cell>
          <cell r="C183" t="str">
            <v xml:space="preserve"> Portsmouth T</v>
          </cell>
          <cell r="D183" t="str">
            <v>SO</v>
          </cell>
        </row>
        <row r="184">
          <cell r="A184" t="str">
            <v>746-</v>
          </cell>
          <cell r="B184" t="str">
            <v xml:space="preserve"> Reading Team</v>
          </cell>
          <cell r="C184" t="str">
            <v xml:space="preserve"> Reading Team</v>
          </cell>
          <cell r="D184" t="str">
            <v>SO</v>
          </cell>
        </row>
        <row r="185">
          <cell r="A185" t="str">
            <v>748-</v>
          </cell>
          <cell r="B185" t="str">
            <v xml:space="preserve"> Do Not Use-Ringwood Team</v>
          </cell>
          <cell r="C185" t="str">
            <v xml:space="preserve"> Ringwood Tea</v>
          </cell>
          <cell r="D185" t="str">
            <v>SO</v>
          </cell>
        </row>
        <row r="186">
          <cell r="A186" t="str">
            <v>750-</v>
          </cell>
          <cell r="B186" t="str">
            <v xml:space="preserve"> Southampton Team</v>
          </cell>
          <cell r="C186" t="str">
            <v xml:space="preserve"> Southampton</v>
          </cell>
          <cell r="D186" t="str">
            <v>SO</v>
          </cell>
        </row>
        <row r="187">
          <cell r="A187" t="str">
            <v>752-</v>
          </cell>
          <cell r="B187" t="str">
            <v xml:space="preserve"> Do Not Use-Winchester Private Law Team</v>
          </cell>
          <cell r="C187" t="str">
            <v xml:space="preserve"> Wnchester Pr</v>
          </cell>
          <cell r="D187" t="str">
            <v>SO</v>
          </cell>
        </row>
        <row r="188">
          <cell r="A188" t="str">
            <v>754-</v>
          </cell>
          <cell r="B188" t="str">
            <v xml:space="preserve"> Do Not Use-Winchester Public Law Team</v>
          </cell>
          <cell r="C188" t="str">
            <v xml:space="preserve"> Wnchester Pu</v>
          </cell>
          <cell r="D188" t="str">
            <v>SO</v>
          </cell>
        </row>
        <row r="189">
          <cell r="A189" t="str">
            <v>756-</v>
          </cell>
          <cell r="B189" t="str">
            <v xml:space="preserve"> Do Not Use-Windsor Team</v>
          </cell>
          <cell r="C189" t="str">
            <v xml:space="preserve"> Windsor Tea</v>
          </cell>
          <cell r="D189" t="str">
            <v>SO</v>
          </cell>
        </row>
        <row r="190">
          <cell r="A190" t="str">
            <v>760-</v>
          </cell>
          <cell r="B190" t="str">
            <v xml:space="preserve"> SE Regional Office</v>
          </cell>
          <cell r="C190" t="str">
            <v xml:space="preserve"> SERO</v>
          </cell>
          <cell r="D190" t="str">
            <v>SE</v>
          </cell>
        </row>
        <row r="191">
          <cell r="A191" t="str">
            <v>762-</v>
          </cell>
          <cell r="B191" t="str">
            <v xml:space="preserve"> SE Legal</v>
          </cell>
          <cell r="C191" t="str">
            <v xml:space="preserve"> SE Legal</v>
          </cell>
          <cell r="D191" t="str">
            <v>SE</v>
          </cell>
        </row>
        <row r="192">
          <cell r="A192" t="str">
            <v>772-</v>
          </cell>
          <cell r="B192" t="str">
            <v xml:space="preserve"> Brighton</v>
          </cell>
          <cell r="C192" t="str">
            <v xml:space="preserve"> Brighton</v>
          </cell>
          <cell r="D192" t="str">
            <v>SE</v>
          </cell>
        </row>
        <row r="193">
          <cell r="A193" t="str">
            <v>774-</v>
          </cell>
          <cell r="B193" t="str">
            <v xml:space="preserve"> Canterbury</v>
          </cell>
          <cell r="C193" t="str">
            <v xml:space="preserve"> Canterbury</v>
          </cell>
          <cell r="D193" t="str">
            <v>SE</v>
          </cell>
        </row>
        <row r="194">
          <cell r="A194" t="str">
            <v>776-</v>
          </cell>
          <cell r="B194" t="str">
            <v xml:space="preserve"> Chatham</v>
          </cell>
          <cell r="C194" t="str">
            <v xml:space="preserve"> Chatham</v>
          </cell>
          <cell r="D194" t="str">
            <v>SE</v>
          </cell>
        </row>
        <row r="195">
          <cell r="A195" t="str">
            <v>778-</v>
          </cell>
          <cell r="B195" t="str">
            <v xml:space="preserve"> Chichester</v>
          </cell>
          <cell r="C195" t="str">
            <v xml:space="preserve"> Chichester</v>
          </cell>
          <cell r="D195" t="str">
            <v>SE</v>
          </cell>
        </row>
        <row r="196">
          <cell r="A196" t="str">
            <v>782-</v>
          </cell>
          <cell r="B196" t="str">
            <v xml:space="preserve"> Eastbourne</v>
          </cell>
          <cell r="C196" t="str">
            <v xml:space="preserve"> Eastbourne</v>
          </cell>
          <cell r="D196" t="str">
            <v>SE</v>
          </cell>
        </row>
        <row r="197">
          <cell r="A197" t="str">
            <v>784-</v>
          </cell>
          <cell r="B197" t="str">
            <v xml:space="preserve"> Guildford</v>
          </cell>
          <cell r="C197" t="str">
            <v xml:space="preserve"> Guildford</v>
          </cell>
          <cell r="D197" t="str">
            <v>SE</v>
          </cell>
        </row>
        <row r="198">
          <cell r="A198" t="str">
            <v>790-</v>
          </cell>
          <cell r="B198" t="str">
            <v xml:space="preserve"> Horsham</v>
          </cell>
          <cell r="C198" t="str">
            <v xml:space="preserve"> Horsham</v>
          </cell>
          <cell r="D198" t="str">
            <v>SE</v>
          </cell>
        </row>
        <row r="199">
          <cell r="A199" t="str">
            <v>796-</v>
          </cell>
          <cell r="B199" t="str">
            <v xml:space="preserve"> Maidstone</v>
          </cell>
          <cell r="C199" t="str">
            <v xml:space="preserve"> Maidstone</v>
          </cell>
          <cell r="D199" t="str">
            <v>SE</v>
          </cell>
        </row>
        <row r="200">
          <cell r="A200" t="str">
            <v>800-</v>
          </cell>
          <cell r="B200" t="str">
            <v xml:space="preserve"> SW Region</v>
          </cell>
          <cell r="C200" t="str">
            <v xml:space="preserve"> SW Region</v>
          </cell>
          <cell r="D200" t="str">
            <v>SW</v>
          </cell>
        </row>
        <row r="201">
          <cell r="A201" t="str">
            <v>802-</v>
          </cell>
          <cell r="B201" t="str">
            <v xml:space="preserve"> SW Group Manager 1 - 2002/3 (94J01)</v>
          </cell>
          <cell r="C201" t="str">
            <v xml:space="preserve"> GM1 02 (01)</v>
          </cell>
          <cell r="D201" t="str">
            <v>SW</v>
          </cell>
        </row>
        <row r="202">
          <cell r="A202" t="str">
            <v>804-</v>
          </cell>
          <cell r="B202" t="str">
            <v xml:space="preserve"> SW Group Manager 1 - 2002/3 (94J02)</v>
          </cell>
          <cell r="C202" t="str">
            <v xml:space="preserve"> GM1 02 (02)</v>
          </cell>
          <cell r="D202" t="str">
            <v>SW</v>
          </cell>
        </row>
        <row r="203">
          <cell r="A203" t="str">
            <v>806-</v>
          </cell>
          <cell r="B203" t="str">
            <v xml:space="preserve"> Avon Private Law 2002/03</v>
          </cell>
          <cell r="C203" t="str">
            <v xml:space="preserve"> Av Pr 2002</v>
          </cell>
          <cell r="D203" t="str">
            <v>SW</v>
          </cell>
        </row>
        <row r="204">
          <cell r="A204" t="str">
            <v>808-</v>
          </cell>
          <cell r="B204" t="str">
            <v xml:space="preserve"> Avon Public Law 2002/03</v>
          </cell>
          <cell r="C204" t="str">
            <v xml:space="preserve"> Av Pb 2002</v>
          </cell>
          <cell r="D204" t="str">
            <v>SW</v>
          </cell>
        </row>
        <row r="205">
          <cell r="A205" t="str">
            <v>810-</v>
          </cell>
          <cell r="B205" t="str">
            <v xml:space="preserve"> Avon - Bristol Office</v>
          </cell>
          <cell r="C205" t="str">
            <v xml:space="preserve"> Bristol</v>
          </cell>
          <cell r="D205" t="str">
            <v>SW</v>
          </cell>
        </row>
        <row r="206">
          <cell r="A206" t="str">
            <v>812-</v>
          </cell>
          <cell r="B206" t="str">
            <v xml:space="preserve"> Avon - Bath Office</v>
          </cell>
          <cell r="C206" t="str">
            <v xml:space="preserve"> Bath</v>
          </cell>
          <cell r="D206" t="str">
            <v>SW</v>
          </cell>
        </row>
        <row r="207">
          <cell r="A207" t="str">
            <v>814-</v>
          </cell>
          <cell r="B207" t="str">
            <v xml:space="preserve"> Cornwall - Truro and Bodmin Offices</v>
          </cell>
          <cell r="C207" t="str">
            <v xml:space="preserve"> Cornwall</v>
          </cell>
          <cell r="D207" t="str">
            <v>SW</v>
          </cell>
        </row>
        <row r="208">
          <cell r="A208" t="str">
            <v>816-</v>
          </cell>
          <cell r="B208" t="str">
            <v xml:space="preserve"> Devon - Exeter Office</v>
          </cell>
          <cell r="C208" t="str">
            <v xml:space="preserve"> Exeter</v>
          </cell>
          <cell r="D208" t="str">
            <v>SW</v>
          </cell>
        </row>
        <row r="209">
          <cell r="A209" t="str">
            <v>818-</v>
          </cell>
          <cell r="B209" t="str">
            <v xml:space="preserve"> Devon - Plymouth Office</v>
          </cell>
          <cell r="C209" t="str">
            <v xml:space="preserve"> Plymouth</v>
          </cell>
          <cell r="D209" t="str">
            <v>SW</v>
          </cell>
        </row>
        <row r="210">
          <cell r="A210" t="str">
            <v>820-</v>
          </cell>
          <cell r="B210" t="str">
            <v xml:space="preserve"> Dorset - Wimbourne Office</v>
          </cell>
          <cell r="C210" t="str">
            <v xml:space="preserve"> Dorset</v>
          </cell>
          <cell r="D210" t="str">
            <v>SW</v>
          </cell>
        </row>
        <row r="211">
          <cell r="A211" t="str">
            <v>822-</v>
          </cell>
          <cell r="B211" t="str">
            <v xml:space="preserve"> Gloucestershire - Gloucester Office</v>
          </cell>
          <cell r="C211" t="str">
            <v xml:space="preserve"> Glous</v>
          </cell>
          <cell r="D211" t="str">
            <v>SW</v>
          </cell>
        </row>
        <row r="212">
          <cell r="A212" t="str">
            <v>824-</v>
          </cell>
          <cell r="B212" t="str">
            <v xml:space="preserve"> Somerset &amp; North Devon - Taunton Office</v>
          </cell>
          <cell r="C212" t="str">
            <v xml:space="preserve"> Somerset</v>
          </cell>
          <cell r="D212" t="str">
            <v>SW</v>
          </cell>
        </row>
        <row r="213">
          <cell r="A213" t="str">
            <v>826-</v>
          </cell>
          <cell r="B213" t="str">
            <v xml:space="preserve"> Wiltshire - Swindon Office</v>
          </cell>
          <cell r="C213" t="str">
            <v>Wilts</v>
          </cell>
          <cell r="D213" t="str">
            <v>SW</v>
          </cell>
        </row>
        <row r="214">
          <cell r="A214" t="str">
            <v>770-</v>
          </cell>
          <cell r="B214" t="str">
            <v xml:space="preserve"> South East Change Prog</v>
          </cell>
          <cell r="C214" t="str">
            <v xml:space="preserve"> SEChange</v>
          </cell>
          <cell r="D214" t="str">
            <v>SE</v>
          </cell>
        </row>
      </sheetData>
      <sheetData sheetId="2">
        <row r="1">
          <cell r="A1" t="str">
            <v>Expense Code</v>
          </cell>
          <cell r="B1" t="str">
            <v>Name</v>
          </cell>
        </row>
        <row r="2">
          <cell r="A2" t="str">
            <v>100100-</v>
          </cell>
          <cell r="B2" t="str">
            <v>Rental&amp;ServiceChargeReceipts</v>
          </cell>
        </row>
        <row r="3">
          <cell r="A3" t="str">
            <v>150010-</v>
          </cell>
          <cell r="B3" t="str">
            <v>SecondedStaff</v>
          </cell>
        </row>
        <row r="4">
          <cell r="A4" t="str">
            <v>160500-</v>
          </cell>
          <cell r="B4" t="str">
            <v>SaleofPublications</v>
          </cell>
        </row>
        <row r="5">
          <cell r="A5" t="str">
            <v>160600-</v>
          </cell>
          <cell r="B5" t="str">
            <v>SundryIncome</v>
          </cell>
        </row>
        <row r="6">
          <cell r="A6" t="str">
            <v>160610-</v>
          </cell>
          <cell r="B6" t="str">
            <v>Catering</v>
          </cell>
        </row>
        <row r="7">
          <cell r="A7" t="str">
            <v>160620-</v>
          </cell>
          <cell r="B7" t="str">
            <v>VendingMachines</v>
          </cell>
        </row>
        <row r="8">
          <cell r="A8" t="str">
            <v>160630-</v>
          </cell>
          <cell r="B8" t="str">
            <v>TelephoneIncome</v>
          </cell>
        </row>
        <row r="9">
          <cell r="A9" t="str">
            <v>160640-</v>
          </cell>
          <cell r="B9" t="str">
            <v>Photocopiers</v>
          </cell>
        </row>
        <row r="10">
          <cell r="A10" t="str">
            <v>160650-</v>
          </cell>
          <cell r="B10" t="str">
            <v>IncomefromTraining</v>
          </cell>
        </row>
        <row r="11">
          <cell r="A11" t="str">
            <v>160660-</v>
          </cell>
          <cell r="B11" t="str">
            <v>AccessRequestsIncome</v>
          </cell>
        </row>
        <row r="12">
          <cell r="A12" t="str">
            <v>160700-</v>
          </cell>
          <cell r="B12" t="str">
            <v>MiscellaneousReceipts</v>
          </cell>
        </row>
        <row r="13">
          <cell r="A13" t="str">
            <v>160900-</v>
          </cell>
          <cell r="B13" t="str">
            <v>AwardofCourtCosts</v>
          </cell>
        </row>
        <row r="14">
          <cell r="A14" t="str">
            <v>163100-</v>
          </cell>
          <cell r="B14" t="str">
            <v>InterestonCarLoans</v>
          </cell>
        </row>
        <row r="15">
          <cell r="A15" t="str">
            <v>163110-</v>
          </cell>
          <cell r="B15" t="str">
            <v>GrantIncome</v>
          </cell>
        </row>
        <row r="16">
          <cell r="A16" t="str">
            <v>300100-</v>
          </cell>
          <cell r="B16" t="str">
            <v>Salaries-EmployedGuardians</v>
          </cell>
        </row>
        <row r="17">
          <cell r="A17" t="str">
            <v>300110-</v>
          </cell>
          <cell r="B17" t="str">
            <v>Salaries-AdministrationStaff</v>
          </cell>
        </row>
        <row r="18">
          <cell r="A18" t="str">
            <v>300111-</v>
          </cell>
          <cell r="B18" t="str">
            <v>Salaries-ProfessionalStaff</v>
          </cell>
        </row>
        <row r="19">
          <cell r="A19" t="str">
            <v>300112-</v>
          </cell>
          <cell r="B19" t="str">
            <v>SalariesBankStaff</v>
          </cell>
        </row>
        <row r="20">
          <cell r="A20" t="str">
            <v>300150-</v>
          </cell>
          <cell r="B20" t="str">
            <v>ChildcareVouchers</v>
          </cell>
        </row>
        <row r="21">
          <cell r="A21" t="str">
            <v>300161-</v>
          </cell>
          <cell r="B21" t="str">
            <v>NIErs</v>
          </cell>
        </row>
        <row r="22">
          <cell r="A22" t="str">
            <v>300171-</v>
          </cell>
          <cell r="B22" t="str">
            <v>SuperErs</v>
          </cell>
        </row>
        <row r="23">
          <cell r="A23" t="str">
            <v>300200-</v>
          </cell>
          <cell r="B23" t="str">
            <v>LondonWeighting</v>
          </cell>
        </row>
        <row r="24">
          <cell r="A24" t="str">
            <v>300240-</v>
          </cell>
          <cell r="B24" t="str">
            <v>GeographicalAllowance</v>
          </cell>
        </row>
        <row r="25">
          <cell r="A25" t="str">
            <v>300250-</v>
          </cell>
          <cell r="B25" t="str">
            <v>StaffSeverance</v>
          </cell>
        </row>
        <row r="26">
          <cell r="A26" t="str">
            <v>300300-</v>
          </cell>
          <cell r="B26" t="str">
            <v>HomeworkingAllowances</v>
          </cell>
        </row>
        <row r="27">
          <cell r="A27" t="str">
            <v>300320-</v>
          </cell>
          <cell r="B27" t="str">
            <v>MiscellaneousAllowances</v>
          </cell>
        </row>
        <row r="28">
          <cell r="A28" t="str">
            <v>300350-</v>
          </cell>
          <cell r="B28" t="str">
            <v>RelocationAllowance</v>
          </cell>
        </row>
        <row r="29">
          <cell r="A29" t="str">
            <v>300400-</v>
          </cell>
          <cell r="B29" t="str">
            <v>Overtime</v>
          </cell>
        </row>
        <row r="30">
          <cell r="A30" t="str">
            <v>300500-</v>
          </cell>
          <cell r="B30" t="str">
            <v>CasualFull-TimeStaffSalaries</v>
          </cell>
        </row>
        <row r="31">
          <cell r="A31" t="str">
            <v>300510-</v>
          </cell>
          <cell r="B31" t="str">
            <v>TempStaff-FixedTermContracts</v>
          </cell>
        </row>
        <row r="32">
          <cell r="A32" t="str">
            <v>300530-</v>
          </cell>
          <cell r="B32" t="str">
            <v>ERNICforCasualStaff</v>
          </cell>
        </row>
        <row r="33">
          <cell r="A33" t="str">
            <v>300600-</v>
          </cell>
          <cell r="B33" t="str">
            <v>Secondees</v>
          </cell>
        </row>
        <row r="34">
          <cell r="A34" t="str">
            <v>310000-</v>
          </cell>
          <cell r="B34" t="str">
            <v>NetPensionLiabilities</v>
          </cell>
        </row>
        <row r="35">
          <cell r="A35" t="str">
            <v>350100-</v>
          </cell>
          <cell r="B35" t="str">
            <v>TravelandSubs-UK(Non-Taxable)</v>
          </cell>
        </row>
        <row r="36">
          <cell r="A36" t="str">
            <v>350190-</v>
          </cell>
          <cell r="B36" t="str">
            <v>EssentialCarUserLumpSum</v>
          </cell>
        </row>
        <row r="37">
          <cell r="A37" t="str">
            <v>350200-</v>
          </cell>
          <cell r="B37" t="str">
            <v>TravelandSubs-UK(Taxable)</v>
          </cell>
        </row>
        <row r="38">
          <cell r="A38" t="str">
            <v>350400-</v>
          </cell>
          <cell r="B38" t="str">
            <v>Non-StaffTravelandSubsistance</v>
          </cell>
        </row>
        <row r="39">
          <cell r="A39" t="str">
            <v>350410-</v>
          </cell>
          <cell r="B39" t="str">
            <v>TravelandSubsistanceClients</v>
          </cell>
        </row>
        <row r="40">
          <cell r="A40" t="str">
            <v>355000-</v>
          </cell>
          <cell r="B40" t="str">
            <v>Travel&amp;Subsistance-Overseas</v>
          </cell>
        </row>
        <row r="41">
          <cell r="A41" t="str">
            <v>356000-</v>
          </cell>
          <cell r="B41" t="str">
            <v>GovernmentProcurementCard(GPC)Costs</v>
          </cell>
        </row>
        <row r="42">
          <cell r="A42" t="str">
            <v>360300-</v>
          </cell>
          <cell r="B42" t="str">
            <v>Eyetest/Costs-VDUUsers</v>
          </cell>
        </row>
        <row r="43">
          <cell r="A43" t="str">
            <v>360500-</v>
          </cell>
          <cell r="B43" t="str">
            <v>MembershipofProf.BodyFees</v>
          </cell>
        </row>
        <row r="44">
          <cell r="A44" t="str">
            <v>360650-</v>
          </cell>
          <cell r="B44" t="str">
            <v>OccupationalHealth</v>
          </cell>
        </row>
        <row r="45">
          <cell r="A45" t="str">
            <v>360660-</v>
          </cell>
          <cell r="B45" t="str">
            <v>GSCC/CCWRegistrationFees</v>
          </cell>
        </row>
        <row r="46">
          <cell r="A46" t="str">
            <v>360670-</v>
          </cell>
          <cell r="B46" t="str">
            <v>RetirementAward</v>
          </cell>
        </row>
        <row r="47">
          <cell r="A47" t="str">
            <v>360680-</v>
          </cell>
          <cell r="B47" t="str">
            <v>CriminalRecordsBureau</v>
          </cell>
        </row>
        <row r="48">
          <cell r="A48" t="str">
            <v>360690-</v>
          </cell>
          <cell r="B48" t="str">
            <v>ChildcareVouchersManagementFee</v>
          </cell>
        </row>
        <row r="49">
          <cell r="A49" t="str">
            <v>365010-</v>
          </cell>
          <cell r="B49" t="str">
            <v>Recruitment</v>
          </cell>
        </row>
        <row r="50">
          <cell r="A50" t="str">
            <v>365020-</v>
          </cell>
          <cell r="B50" t="str">
            <v>PlacementFees</v>
          </cell>
        </row>
        <row r="51">
          <cell r="A51" t="str">
            <v>370000-</v>
          </cell>
          <cell r="B51" t="str">
            <v>Training-InternalCourses</v>
          </cell>
        </row>
        <row r="52">
          <cell r="A52" t="str">
            <v>370010-</v>
          </cell>
          <cell r="B52" t="str">
            <v>Training-ExternalCourses</v>
          </cell>
        </row>
        <row r="53">
          <cell r="A53" t="str">
            <v>370030-</v>
          </cell>
          <cell r="B53" t="str">
            <v>Training-Practitioners</v>
          </cell>
        </row>
        <row r="54">
          <cell r="A54" t="str">
            <v>370040-</v>
          </cell>
          <cell r="B54" t="str">
            <v>Training-Admin</v>
          </cell>
        </row>
        <row r="55">
          <cell r="A55" t="str">
            <v>370070-</v>
          </cell>
          <cell r="B55" t="str">
            <v>ExternalTrainingVenueCosts</v>
          </cell>
        </row>
        <row r="56">
          <cell r="A56" t="str">
            <v>370110-</v>
          </cell>
          <cell r="B56" t="str">
            <v>TrainingMaterials/Resources</v>
          </cell>
        </row>
        <row r="57">
          <cell r="A57" t="str">
            <v>375000-</v>
          </cell>
          <cell r="B57" t="str">
            <v>TemporaryStaff</v>
          </cell>
        </row>
        <row r="58">
          <cell r="A58" t="str">
            <v>375100-</v>
          </cell>
          <cell r="B58" t="str">
            <v>SelfEmployedGuardians</v>
          </cell>
        </row>
        <row r="59">
          <cell r="A59" t="str">
            <v>375200-</v>
          </cell>
          <cell r="B59" t="str">
            <v>AgencyPractitioners</v>
          </cell>
        </row>
        <row r="60">
          <cell r="A60" t="str">
            <v>380000-</v>
          </cell>
          <cell r="B60" t="str">
            <v>ExternalConsultancy</v>
          </cell>
        </row>
        <row r="61">
          <cell r="A61" t="str">
            <v>380200-</v>
          </cell>
          <cell r="B61" t="str">
            <v>ExternalLegalAdvice</v>
          </cell>
        </row>
        <row r="62">
          <cell r="A62" t="str">
            <v>380220-</v>
          </cell>
          <cell r="B62" t="str">
            <v>Counsels</v>
          </cell>
        </row>
        <row r="63">
          <cell r="A63" t="str">
            <v>380250-</v>
          </cell>
          <cell r="B63" t="str">
            <v>ExpertWitnessFees</v>
          </cell>
        </row>
        <row r="64">
          <cell r="A64" t="str">
            <v>380300-</v>
          </cell>
          <cell r="B64" t="str">
            <v>Research</v>
          </cell>
        </row>
        <row r="65">
          <cell r="A65" t="str">
            <v>380500-</v>
          </cell>
          <cell r="B65" t="str">
            <v>Complaints-ExternalInvestigation</v>
          </cell>
        </row>
        <row r="66">
          <cell r="A66" t="str">
            <v>380700-</v>
          </cell>
          <cell r="B66" t="str">
            <v>OtherFees/Services</v>
          </cell>
        </row>
        <row r="67">
          <cell r="A67" t="str">
            <v>380800-</v>
          </cell>
          <cell r="B67" t="str">
            <v>PaymentsToYoungPersons</v>
          </cell>
        </row>
        <row r="68">
          <cell r="A68" t="str">
            <v>380900-</v>
          </cell>
          <cell r="B68" t="str">
            <v>Interpreters/TranslationFees</v>
          </cell>
        </row>
        <row r="69">
          <cell r="A69" t="str">
            <v>400000-</v>
          </cell>
          <cell r="B69" t="str">
            <v>Rent</v>
          </cell>
        </row>
        <row r="70">
          <cell r="A70" t="str">
            <v>400020-</v>
          </cell>
          <cell r="B70" t="str">
            <v>Rates</v>
          </cell>
        </row>
        <row r="71">
          <cell r="A71" t="str">
            <v>400050-</v>
          </cell>
          <cell r="B71" t="str">
            <v>CapitalCharge</v>
          </cell>
        </row>
        <row r="72">
          <cell r="A72" t="str">
            <v>400080-</v>
          </cell>
          <cell r="B72" t="str">
            <v>ServiceCharge</v>
          </cell>
        </row>
        <row r="73">
          <cell r="A73" t="str">
            <v>400200-</v>
          </cell>
          <cell r="B73" t="str">
            <v>ShortTermRoomHirings</v>
          </cell>
        </row>
        <row r="74">
          <cell r="A74" t="str">
            <v>400220-</v>
          </cell>
          <cell r="B74" t="str">
            <v>CAFCASSBuildingCarParks</v>
          </cell>
        </row>
        <row r="75">
          <cell r="A75" t="str">
            <v>400400-</v>
          </cell>
          <cell r="B75" t="str">
            <v>Maintenance</v>
          </cell>
        </row>
        <row r="76">
          <cell r="A76" t="str">
            <v>400500-</v>
          </cell>
          <cell r="B76" t="str">
            <v>BuildingFitOutandEnhancements</v>
          </cell>
        </row>
        <row r="77">
          <cell r="A77" t="str">
            <v>405000-</v>
          </cell>
          <cell r="B77" t="str">
            <v>WaterRates</v>
          </cell>
        </row>
        <row r="78">
          <cell r="A78" t="str">
            <v>405030-</v>
          </cell>
          <cell r="B78" t="str">
            <v>Electricity</v>
          </cell>
        </row>
        <row r="79">
          <cell r="A79" t="str">
            <v>405110-</v>
          </cell>
          <cell r="B79" t="str">
            <v>Gas</v>
          </cell>
        </row>
        <row r="80">
          <cell r="A80" t="str">
            <v>410000-</v>
          </cell>
          <cell r="B80" t="str">
            <v>VehicleExpenses</v>
          </cell>
        </row>
        <row r="81">
          <cell r="A81" t="str">
            <v>410010-</v>
          </cell>
          <cell r="B81" t="str">
            <v>OfficialCars-Leases</v>
          </cell>
        </row>
        <row r="82">
          <cell r="A82" t="str">
            <v>410020-</v>
          </cell>
          <cell r="B82" t="str">
            <v>VehicleMaintenance&amp;Repairs</v>
          </cell>
        </row>
        <row r="83">
          <cell r="A83" t="str">
            <v>410030-</v>
          </cell>
          <cell r="B83" t="str">
            <v>VehicleInsuranceClaimsExcess</v>
          </cell>
        </row>
        <row r="84">
          <cell r="A84" t="str">
            <v>410040-</v>
          </cell>
          <cell r="B84" t="str">
            <v>VehicleInsurance</v>
          </cell>
        </row>
        <row r="85">
          <cell r="A85" t="str">
            <v>410050-</v>
          </cell>
          <cell r="B85" t="str">
            <v>VehicleFuel(LeaseCarsonly)</v>
          </cell>
        </row>
        <row r="86">
          <cell r="A86" t="str">
            <v>410060-</v>
          </cell>
          <cell r="B86" t="str">
            <v>VehicleERNIC</v>
          </cell>
        </row>
        <row r="87">
          <cell r="A87" t="str">
            <v>410100-</v>
          </cell>
          <cell r="B87" t="str">
            <v>ShortTermCarHire</v>
          </cell>
        </row>
        <row r="88">
          <cell r="A88" t="str">
            <v>415000-</v>
          </cell>
          <cell r="B88" t="str">
            <v>Publicity/Advertising</v>
          </cell>
        </row>
        <row r="89">
          <cell r="A89" t="str">
            <v>415200-</v>
          </cell>
          <cell r="B89" t="str">
            <v>ConferenceCosts</v>
          </cell>
        </row>
        <row r="90">
          <cell r="A90" t="str">
            <v>420000-</v>
          </cell>
          <cell r="B90" t="str">
            <v>Entertainment</v>
          </cell>
        </row>
        <row r="91">
          <cell r="A91" t="str">
            <v>425000-</v>
          </cell>
          <cell r="B91" t="str">
            <v>Catering</v>
          </cell>
        </row>
        <row r="92">
          <cell r="A92" t="str">
            <v>425100-</v>
          </cell>
          <cell r="B92" t="str">
            <v>Security</v>
          </cell>
        </row>
        <row r="93">
          <cell r="A93" t="str">
            <v>425200-</v>
          </cell>
          <cell r="B93" t="str">
            <v>Cleaning</v>
          </cell>
        </row>
        <row r="94">
          <cell r="A94" t="str">
            <v>425300-</v>
          </cell>
          <cell r="B94" t="str">
            <v>Health&amp;Safety</v>
          </cell>
        </row>
        <row r="95">
          <cell r="A95" t="str">
            <v>425400-</v>
          </cell>
          <cell r="B95" t="str">
            <v>Waste</v>
          </cell>
        </row>
        <row r="96">
          <cell r="A96" t="str">
            <v>430000-</v>
          </cell>
          <cell r="B96" t="str">
            <v>TypingExternal</v>
          </cell>
        </row>
        <row r="97">
          <cell r="A97" t="str">
            <v>430100-</v>
          </cell>
          <cell r="B97" t="str">
            <v>OfficeSupplies</v>
          </cell>
        </row>
        <row r="98">
          <cell r="A98" t="str">
            <v>430110-</v>
          </cell>
          <cell r="B98" t="str">
            <v>Stationery</v>
          </cell>
        </row>
        <row r="99">
          <cell r="A99" t="str">
            <v>430130-</v>
          </cell>
          <cell r="B99" t="str">
            <v>Furniture(&lt;£1000)</v>
          </cell>
        </row>
        <row r="100">
          <cell r="A100" t="str">
            <v>430150-</v>
          </cell>
          <cell r="B100" t="str">
            <v>Toys</v>
          </cell>
        </row>
        <row r="101">
          <cell r="A101" t="str">
            <v>430210-</v>
          </cell>
          <cell r="B101" t="str">
            <v>EquipmentMaintenanceandRepair</v>
          </cell>
        </row>
        <row r="102">
          <cell r="A102" t="str">
            <v>430220-</v>
          </cell>
          <cell r="B102" t="str">
            <v>HireofOfficeEquipment</v>
          </cell>
        </row>
        <row r="103">
          <cell r="A103" t="str">
            <v>430230-</v>
          </cell>
          <cell r="B103" t="str">
            <v>AdhocRoomHire</v>
          </cell>
        </row>
        <row r="104">
          <cell r="A104" t="str">
            <v>435000-</v>
          </cell>
          <cell r="B104" t="str">
            <v>Printing&amp;Reprographics</v>
          </cell>
        </row>
        <row r="105">
          <cell r="A105" t="str">
            <v>435030-</v>
          </cell>
          <cell r="B105" t="str">
            <v>HireofPhotocopiers</v>
          </cell>
        </row>
        <row r="106">
          <cell r="A106" t="str">
            <v>435040-</v>
          </cell>
          <cell r="B106" t="str">
            <v>PhotocopiersMaintenance&amp;Repairs</v>
          </cell>
        </row>
        <row r="107">
          <cell r="A107" t="str">
            <v>440000-</v>
          </cell>
          <cell r="B107" t="str">
            <v>Distribution&amp;Postage</v>
          </cell>
        </row>
        <row r="108">
          <cell r="A108" t="str">
            <v>443000-</v>
          </cell>
          <cell r="B108" t="str">
            <v>Publications</v>
          </cell>
        </row>
        <row r="109">
          <cell r="A109" t="str">
            <v>443010-</v>
          </cell>
          <cell r="B109" t="str">
            <v>Books/Newspapers</v>
          </cell>
        </row>
        <row r="110">
          <cell r="A110" t="str">
            <v>443030-</v>
          </cell>
          <cell r="B110" t="str">
            <v>SubscriptionstoPeriodicals</v>
          </cell>
        </row>
        <row r="111">
          <cell r="A111" t="str">
            <v>443050-</v>
          </cell>
          <cell r="B111" t="str">
            <v>SubscriptionstoLawReports</v>
          </cell>
        </row>
        <row r="112">
          <cell r="A112" t="str">
            <v>443065-</v>
          </cell>
          <cell r="B112" t="str">
            <v>Corp.MembershipofProf.Bodies</v>
          </cell>
        </row>
        <row r="113">
          <cell r="A113" t="str">
            <v>446000-</v>
          </cell>
          <cell r="B113" t="str">
            <v>Telecommunications</v>
          </cell>
        </row>
        <row r="114">
          <cell r="A114" t="str">
            <v>446010-</v>
          </cell>
          <cell r="B114" t="str">
            <v>TelecommunicationsEquipment&lt;2.5K</v>
          </cell>
        </row>
        <row r="115">
          <cell r="A115" t="str">
            <v>446020-</v>
          </cell>
          <cell r="B115" t="str">
            <v>LineRental</v>
          </cell>
        </row>
        <row r="116">
          <cell r="A116" t="str">
            <v>446030-</v>
          </cell>
          <cell r="B116" t="str">
            <v>MobilePhoneRental</v>
          </cell>
        </row>
        <row r="117">
          <cell r="A117" t="str">
            <v>446050-</v>
          </cell>
          <cell r="B117" t="str">
            <v>CallCharges</v>
          </cell>
        </row>
        <row r="118">
          <cell r="A118" t="str">
            <v>446060-</v>
          </cell>
          <cell r="B118" t="str">
            <v>MobileCallCharges</v>
          </cell>
        </row>
        <row r="119">
          <cell r="A119" t="str">
            <v>446100-</v>
          </cell>
          <cell r="B119" t="str">
            <v>Modems&lt;£1,000</v>
          </cell>
        </row>
        <row r="120">
          <cell r="A120" t="str">
            <v>446110-</v>
          </cell>
          <cell r="B120" t="str">
            <v>InstallationCosts</v>
          </cell>
        </row>
        <row r="121">
          <cell r="A121" t="str">
            <v>446120-</v>
          </cell>
          <cell r="B121" t="str">
            <v>TelecommunicationsMaintenance</v>
          </cell>
        </row>
        <row r="122">
          <cell r="A122" t="str">
            <v>450000-</v>
          </cell>
          <cell r="B122" t="str">
            <v>Non-contractedComputerServices</v>
          </cell>
        </row>
        <row r="123">
          <cell r="A123" t="str">
            <v>450030-</v>
          </cell>
          <cell r="B123" t="str">
            <v>Non-contractedComp.Maintenance</v>
          </cell>
        </row>
        <row r="124">
          <cell r="A124" t="str">
            <v>450040-</v>
          </cell>
          <cell r="B124" t="str">
            <v>ComputerConsumables</v>
          </cell>
        </row>
        <row r="125">
          <cell r="A125" t="str">
            <v>450050-</v>
          </cell>
          <cell r="B125" t="str">
            <v>StandaloneSoftware&lt;£2.5k</v>
          </cell>
        </row>
        <row r="126">
          <cell r="A126" t="str">
            <v>450055-</v>
          </cell>
          <cell r="B126" t="str">
            <v>Peripherals&lt;£2.5k</v>
          </cell>
        </row>
        <row r="127">
          <cell r="A127" t="str">
            <v>500000-</v>
          </cell>
          <cell r="B127" t="str">
            <v>ExternalAuditorFees</v>
          </cell>
        </row>
        <row r="128">
          <cell r="A128" t="str">
            <v>500100-</v>
          </cell>
          <cell r="B128" t="str">
            <v>InternalAuditorFees</v>
          </cell>
        </row>
        <row r="129">
          <cell r="A129" t="str">
            <v>507000-</v>
          </cell>
          <cell r="B129" t="str">
            <v>UNISYS-FinanceandPayroll</v>
          </cell>
        </row>
        <row r="130">
          <cell r="A130" t="str">
            <v>507050-</v>
          </cell>
          <cell r="B130" t="str">
            <v>DebtRecovery</v>
          </cell>
        </row>
        <row r="131">
          <cell r="A131" t="str">
            <v>507100-</v>
          </cell>
          <cell r="B131" t="str">
            <v>UNISYS-IT</v>
          </cell>
        </row>
        <row r="132">
          <cell r="A132" t="str">
            <v>507200-</v>
          </cell>
          <cell r="B132" t="str">
            <v>OpenAccountsLicenceFees</v>
          </cell>
        </row>
        <row r="133">
          <cell r="A133" t="str">
            <v>510010-</v>
          </cell>
          <cell r="B133" t="str">
            <v>BankCharges-BankofEngland</v>
          </cell>
        </row>
        <row r="134">
          <cell r="A134" t="str">
            <v>510020-</v>
          </cell>
          <cell r="B134" t="str">
            <v>BankCharges-PGO</v>
          </cell>
        </row>
        <row r="135">
          <cell r="A135" t="str">
            <v>510030-</v>
          </cell>
          <cell r="B135" t="str">
            <v>BankCharges-Transmission</v>
          </cell>
        </row>
        <row r="136">
          <cell r="A136" t="str">
            <v>520000-</v>
          </cell>
          <cell r="B136" t="str">
            <v>SpecialPayments</v>
          </cell>
        </row>
        <row r="137">
          <cell r="A137" t="str">
            <v>520010-</v>
          </cell>
          <cell r="B137" t="str">
            <v>CompensationPayments</v>
          </cell>
        </row>
        <row r="138">
          <cell r="A138" t="str">
            <v>520020-</v>
          </cell>
          <cell r="B138" t="str">
            <v>ExGratiaPayments</v>
          </cell>
        </row>
        <row r="139">
          <cell r="A139" t="str">
            <v>520030-</v>
          </cell>
          <cell r="B139" t="str">
            <v>PersonalInjuryPayments</v>
          </cell>
        </row>
        <row r="140">
          <cell r="A140" t="str">
            <v>540000-</v>
          </cell>
          <cell r="B140" t="str">
            <v>Write-Offs</v>
          </cell>
        </row>
        <row r="141">
          <cell r="A141" t="str">
            <v>540010-</v>
          </cell>
          <cell r="B141" t="str">
            <v>CashLosses</v>
          </cell>
        </row>
        <row r="142">
          <cell r="A142" t="str">
            <v>540020-</v>
          </cell>
          <cell r="B142" t="str">
            <v>BookKeepingErrors</v>
          </cell>
        </row>
        <row r="143">
          <cell r="A143" t="str">
            <v>540030-</v>
          </cell>
          <cell r="B143" t="str">
            <v>BreakinDamage</v>
          </cell>
        </row>
        <row r="144">
          <cell r="A144" t="str">
            <v>540040-</v>
          </cell>
          <cell r="B144" t="str">
            <v>ClaimsWaivedorAbandoned</v>
          </cell>
        </row>
        <row r="145">
          <cell r="A145" t="str">
            <v>540050-</v>
          </cell>
          <cell r="B145" t="str">
            <v>ConstructiveLosses</v>
          </cell>
        </row>
        <row r="146">
          <cell r="A146" t="str">
            <v>540060-</v>
          </cell>
          <cell r="B146" t="str">
            <v>Fraud</v>
          </cell>
        </row>
        <row r="147">
          <cell r="A147" t="str">
            <v>540070-</v>
          </cell>
          <cell r="B147" t="str">
            <v>FruitlessPayments</v>
          </cell>
        </row>
        <row r="148">
          <cell r="A148" t="str">
            <v>540080-</v>
          </cell>
          <cell r="B148" t="str">
            <v>LossesofAccountableStores</v>
          </cell>
        </row>
        <row r="149">
          <cell r="A149" t="str">
            <v>540100-</v>
          </cell>
          <cell r="B149" t="str">
            <v>Debtors-BadDebts</v>
          </cell>
        </row>
        <row r="150">
          <cell r="A150" t="str">
            <v>550000-</v>
          </cell>
          <cell r="B150" t="str">
            <v>NBVFixedAssetDisposals</v>
          </cell>
        </row>
        <row r="151">
          <cell r="A151" t="str">
            <v>550200-</v>
          </cell>
          <cell r="B151" t="str">
            <v>ProceedsFixedAssetsDisposals</v>
          </cell>
        </row>
        <row r="152">
          <cell r="A152" t="str">
            <v>550400-</v>
          </cell>
          <cell r="B152" t="str">
            <v>DisposalClearingAccount</v>
          </cell>
        </row>
        <row r="153">
          <cell r="A153" t="str">
            <v>550500-</v>
          </cell>
          <cell r="B153" t="str">
            <v>Profit/LossonDisposal</v>
          </cell>
        </row>
        <row r="154">
          <cell r="A154" t="str">
            <v>560000-</v>
          </cell>
          <cell r="B154" t="str">
            <v>MovementinProvisions</v>
          </cell>
        </row>
        <row r="155">
          <cell r="A155" t="str">
            <v>560010-</v>
          </cell>
          <cell r="B155" t="str">
            <v>MovementinProvn.forBadDebts</v>
          </cell>
        </row>
        <row r="156">
          <cell r="A156" t="str">
            <v>570300-</v>
          </cell>
          <cell r="B156" t="str">
            <v>RechargetoDepartment</v>
          </cell>
        </row>
        <row r="157">
          <cell r="A157" t="str">
            <v>580000-</v>
          </cell>
          <cell r="B157" t="str">
            <v>FreeholdBuildings</v>
          </cell>
        </row>
        <row r="158">
          <cell r="A158" t="str">
            <v>580050-</v>
          </cell>
          <cell r="B158" t="str">
            <v>F.BuildingsMHCADim</v>
          </cell>
        </row>
        <row r="159">
          <cell r="A159" t="str">
            <v>580100-</v>
          </cell>
          <cell r="B159" t="str">
            <v>ShortLeaseholds,Land&amp;Buildings</v>
          </cell>
        </row>
        <row r="160">
          <cell r="A160" t="str">
            <v>580110-</v>
          </cell>
          <cell r="B160" t="str">
            <v>LongLeaseholdLand&amp;Buildings</v>
          </cell>
        </row>
        <row r="161">
          <cell r="A161" t="str">
            <v>580150-</v>
          </cell>
          <cell r="B161" t="str">
            <v>S.LeaseholdsMHCADim</v>
          </cell>
        </row>
        <row r="162">
          <cell r="A162" t="str">
            <v>580160-</v>
          </cell>
          <cell r="B162" t="str">
            <v>L.LeaseholdsMHCADim</v>
          </cell>
        </row>
        <row r="163">
          <cell r="A163" t="str">
            <v>580200-</v>
          </cell>
          <cell r="B163" t="str">
            <v>OfficeEqpmnt,Plant&amp;Machinery</v>
          </cell>
        </row>
        <row r="164">
          <cell r="A164" t="str">
            <v>580250-</v>
          </cell>
          <cell r="B164" t="str">
            <v>O.Eqpmnt,Plnt&amp;MachMHCADim</v>
          </cell>
        </row>
        <row r="165">
          <cell r="A165" t="str">
            <v>580500-</v>
          </cell>
          <cell r="B165" t="str">
            <v>SmallSystemsComputerEquipment</v>
          </cell>
        </row>
        <row r="166">
          <cell r="A166" t="str">
            <v>580510-</v>
          </cell>
          <cell r="B166" t="str">
            <v>LargeSystemsComputerEquipment</v>
          </cell>
        </row>
        <row r="167">
          <cell r="A167" t="str">
            <v>580540-</v>
          </cell>
          <cell r="B167" t="str">
            <v>SftLicences&amp;Intang,(InYearDepn)</v>
          </cell>
        </row>
        <row r="168">
          <cell r="A168" t="str">
            <v>580550-</v>
          </cell>
          <cell r="B168" t="str">
            <v>SmlSystemComp.EquipmMHCADim</v>
          </cell>
        </row>
        <row r="169">
          <cell r="A169" t="str">
            <v>580600-</v>
          </cell>
          <cell r="B169" t="str">
            <v>TelecommunicationsEquipment</v>
          </cell>
        </row>
        <row r="170">
          <cell r="A170" t="str">
            <v>580650-</v>
          </cell>
          <cell r="B170" t="str">
            <v>TelecommunicationsEqpmntMHCADim</v>
          </cell>
        </row>
        <row r="171">
          <cell r="A171" t="str">
            <v>580700-</v>
          </cell>
          <cell r="B171" t="str">
            <v>MotorVehicles</v>
          </cell>
        </row>
        <row r="172">
          <cell r="A172" t="str">
            <v>580750-</v>
          </cell>
          <cell r="B172" t="str">
            <v>MotorVehiclesMHCADim</v>
          </cell>
        </row>
        <row r="173">
          <cell r="A173" t="str">
            <v>580800-</v>
          </cell>
          <cell r="B173" t="str">
            <v>LeasedAssets</v>
          </cell>
        </row>
        <row r="174">
          <cell r="A174" t="str">
            <v>589000-</v>
          </cell>
          <cell r="B174" t="str">
            <v>DepreciationAdjustment</v>
          </cell>
        </row>
        <row r="175">
          <cell r="A175" t="str">
            <v>590300-</v>
          </cell>
          <cell r="B175" t="str">
            <v>Diminution-OfficeEquipment,P&amp;M</v>
          </cell>
        </row>
        <row r="176">
          <cell r="A176" t="str">
            <v>590400-</v>
          </cell>
          <cell r="B176" t="str">
            <v>Diminution-Fixtures&amp;Fittings</v>
          </cell>
        </row>
        <row r="177">
          <cell r="A177" t="str">
            <v>590500-</v>
          </cell>
          <cell r="B177" t="str">
            <v>Diminution-FreeholdBuildings</v>
          </cell>
        </row>
        <row r="178">
          <cell r="A178" t="str">
            <v>590600-</v>
          </cell>
          <cell r="B178" t="str">
            <v>Diminution(IT)</v>
          </cell>
        </row>
        <row r="179">
          <cell r="A179" t="str">
            <v>590700-</v>
          </cell>
          <cell r="B179" t="str">
            <v>Diminution(Telecom)</v>
          </cell>
        </row>
        <row r="180">
          <cell r="A180" t="str">
            <v>590800-</v>
          </cell>
          <cell r="B180" t="str">
            <v>Diminution(Cars)</v>
          </cell>
        </row>
        <row r="181">
          <cell r="A181" t="str">
            <v>590900-</v>
          </cell>
          <cell r="B181" t="str">
            <v>CostofCapitalCharge(WC)</v>
          </cell>
        </row>
        <row r="182">
          <cell r="A182" t="str">
            <v>590950-</v>
          </cell>
          <cell r="B182" t="str">
            <v>CostofCapital(FixedAssets)</v>
          </cell>
        </row>
        <row r="183">
          <cell r="A183" t="str">
            <v>591000-</v>
          </cell>
          <cell r="B183" t="str">
            <v>InterestCharged</v>
          </cell>
        </row>
        <row r="184">
          <cell r="A184" t="str">
            <v>591100-</v>
          </cell>
          <cell r="B184" t="str">
            <v>InterestonCorporateCards</v>
          </cell>
        </row>
        <row r="185">
          <cell r="A185" t="str">
            <v>592000-</v>
          </cell>
          <cell r="B185" t="str">
            <v>FinanceChargesonLeasedAssets</v>
          </cell>
        </row>
        <row r="186">
          <cell r="A186" t="str">
            <v>595000-</v>
          </cell>
          <cell r="B186" t="str">
            <v>Discounts</v>
          </cell>
        </row>
        <row r="187">
          <cell r="A187" t="str">
            <v>596000-</v>
          </cell>
          <cell r="B187" t="str">
            <v>ContingencyReserve</v>
          </cell>
        </row>
        <row r="188">
          <cell r="A188" t="str">
            <v>600020-</v>
          </cell>
          <cell r="B188" t="str">
            <v>ExchangeRateVarianceGain/Loss</v>
          </cell>
        </row>
        <row r="189">
          <cell r="A189" t="str">
            <v>720740-</v>
          </cell>
          <cell r="B189" t="str">
            <v>SoftwareLicences&amp;Intangibles</v>
          </cell>
        </row>
        <row r="190">
          <cell r="A190" t="str">
            <v>721000-</v>
          </cell>
          <cell r="B190" t="str">
            <v>NewWorks</v>
          </cell>
        </row>
        <row r="191">
          <cell r="A191" t="str">
            <v>721010-</v>
          </cell>
          <cell r="B191" t="str">
            <v>AddedValueCapitalMaintenance</v>
          </cell>
        </row>
        <row r="192">
          <cell r="A192" t="str">
            <v>721020-</v>
          </cell>
          <cell r="B192" t="str">
            <v>Dilapidations</v>
          </cell>
        </row>
        <row r="193">
          <cell r="A193" t="str">
            <v>721110-</v>
          </cell>
          <cell r="B193" t="str">
            <v>SitePurchase</v>
          </cell>
        </row>
        <row r="194">
          <cell r="A194" t="str">
            <v>721115-</v>
          </cell>
          <cell r="B194" t="str">
            <v>LongLeaseland</v>
          </cell>
        </row>
        <row r="195">
          <cell r="A195" t="str">
            <v>721200-</v>
          </cell>
          <cell r="B195" t="str">
            <v>CourtBuilding-ResourcesCosts</v>
          </cell>
        </row>
        <row r="196">
          <cell r="A196" t="str">
            <v>721510-</v>
          </cell>
          <cell r="B196" t="str">
            <v>OfficeEquipment(Over£1,000)</v>
          </cell>
        </row>
        <row r="197">
          <cell r="A197" t="str">
            <v>721610-</v>
          </cell>
          <cell r="B197" t="str">
            <v>HighDensityStorageFurniture</v>
          </cell>
        </row>
        <row r="198">
          <cell r="A198" t="str">
            <v>721650-</v>
          </cell>
          <cell r="B198" t="str">
            <v>FixturesandFittings</v>
          </cell>
        </row>
        <row r="199">
          <cell r="A199" t="str">
            <v>721700-</v>
          </cell>
          <cell r="B199" t="str">
            <v>LaserPrinterComputerEquipment</v>
          </cell>
        </row>
        <row r="200">
          <cell r="A200" t="str">
            <v>721710-</v>
          </cell>
          <cell r="B200" t="str">
            <v>SmallSystemsComputerEquipment</v>
          </cell>
        </row>
        <row r="201">
          <cell r="A201" t="str">
            <v>721720-</v>
          </cell>
          <cell r="B201" t="str">
            <v>ITIndividualAssets&gt;=£2.5k</v>
          </cell>
        </row>
        <row r="202">
          <cell r="A202" t="str">
            <v>721725-</v>
          </cell>
          <cell r="B202" t="str">
            <v>ITIndividualAssets&lt;£2.5k</v>
          </cell>
        </row>
        <row r="203">
          <cell r="A203" t="str">
            <v>721730-</v>
          </cell>
          <cell r="B203" t="str">
            <v>ComputingConsulting(Capital)</v>
          </cell>
        </row>
        <row r="204">
          <cell r="A204" t="str">
            <v>721810-</v>
          </cell>
          <cell r="B204" t="str">
            <v>TelecommunicationsEquipment&gt;=£2500</v>
          </cell>
        </row>
        <row r="205">
          <cell r="A205" t="str">
            <v>721900-</v>
          </cell>
          <cell r="B205" t="str">
            <v>MotorVehicles</v>
          </cell>
        </row>
        <row r="206">
          <cell r="A206" t="str">
            <v>721999-</v>
          </cell>
          <cell r="B206" t="str">
            <v>I&amp;ECapitalInformationAccount</v>
          </cell>
        </row>
        <row r="207">
          <cell r="A207" t="str">
            <v>730600-</v>
          </cell>
          <cell r="B207" t="str">
            <v>Partnerships-ContactCentres</v>
          </cell>
        </row>
        <row r="208">
          <cell r="A208" t="str">
            <v>730610-</v>
          </cell>
          <cell r="B208" t="str">
            <v>Partnerships-MediationServices</v>
          </cell>
        </row>
        <row r="209">
          <cell r="A209" t="str">
            <v>730620-</v>
          </cell>
          <cell r="B209" t="str">
            <v>Partnerships-Other</v>
          </cell>
        </row>
        <row r="210">
          <cell r="A210" t="str">
            <v>730630-</v>
          </cell>
          <cell r="B210" t="str">
            <v>ACPC</v>
          </cell>
        </row>
        <row r="211">
          <cell r="A211" t="str">
            <v>730640-</v>
          </cell>
          <cell r="B211" t="str">
            <v>DfESContactCentreFunding</v>
          </cell>
        </row>
        <row r="212">
          <cell r="A212" t="str">
            <v>746000-</v>
          </cell>
          <cell r="B212" t="str">
            <v>LegalRepresentationforPractitioner</v>
          </cell>
        </row>
        <row r="213">
          <cell r="A213" t="str">
            <v>746010-</v>
          </cell>
          <cell r="B213" t="str">
            <v>ExpertWitnessFees</v>
          </cell>
        </row>
        <row r="214">
          <cell r="A214" t="str">
            <v>746020-</v>
          </cell>
          <cell r="B214" t="str">
            <v>OtherLegalFeesandServices</v>
          </cell>
        </row>
        <row r="215">
          <cell r="A215" t="str">
            <v>800100-</v>
          </cell>
          <cell r="B215" t="str">
            <v>IntangibleAssets</v>
          </cell>
        </row>
        <row r="216">
          <cell r="A216" t="str">
            <v>801100-</v>
          </cell>
          <cell r="B216" t="str">
            <v>FreeholdLand</v>
          </cell>
        </row>
        <row r="217">
          <cell r="A217" t="str">
            <v>801110-</v>
          </cell>
          <cell r="B217" t="str">
            <v>FreeholdBuildings</v>
          </cell>
        </row>
        <row r="218">
          <cell r="A218" t="str">
            <v>801120-</v>
          </cell>
          <cell r="B218" t="str">
            <v>ShortLeaseholds,Land&amp;Buildings</v>
          </cell>
        </row>
        <row r="219">
          <cell r="A219" t="str">
            <v>801125-</v>
          </cell>
          <cell r="B219" t="str">
            <v>LongLeaseholds,Land&amp;Buildings</v>
          </cell>
        </row>
        <row r="220">
          <cell r="A220" t="str">
            <v>801130-</v>
          </cell>
          <cell r="B220" t="str">
            <v>OfficeEquipment,Plant&amp;Machinery</v>
          </cell>
        </row>
        <row r="221">
          <cell r="A221" t="str">
            <v>801150-</v>
          </cell>
          <cell r="B221" t="str">
            <v>OtherEquipment,Plant&amp;Machinery</v>
          </cell>
        </row>
        <row r="222">
          <cell r="A222" t="str">
            <v>801160-</v>
          </cell>
          <cell r="B222" t="str">
            <v>Furniture-GeneralPool</v>
          </cell>
        </row>
        <row r="223">
          <cell r="A223" t="str">
            <v>801170-</v>
          </cell>
          <cell r="B223" t="str">
            <v>HighDensityStorageFurniture</v>
          </cell>
        </row>
        <row r="224">
          <cell r="A224" t="str">
            <v>801190-</v>
          </cell>
          <cell r="B224" t="str">
            <v>SmallSystemsComputerEquipment</v>
          </cell>
        </row>
        <row r="225">
          <cell r="A225" t="str">
            <v>801200-</v>
          </cell>
          <cell r="B225" t="str">
            <v>LargeSystemsComputerEquipment</v>
          </cell>
        </row>
        <row r="226">
          <cell r="A226" t="str">
            <v>801210-</v>
          </cell>
          <cell r="B226" t="str">
            <v>TelecommunicationsEquipment</v>
          </cell>
        </row>
        <row r="227">
          <cell r="A227" t="str">
            <v>801220-</v>
          </cell>
          <cell r="B227" t="str">
            <v>MotorVehicles</v>
          </cell>
        </row>
        <row r="228">
          <cell r="A228" t="str">
            <v>801230-</v>
          </cell>
          <cell r="B228" t="str">
            <v>MotorVehicles-Diesel</v>
          </cell>
        </row>
        <row r="229">
          <cell r="A229" t="str">
            <v>801240-</v>
          </cell>
          <cell r="B229" t="str">
            <v>LeasedAssets</v>
          </cell>
        </row>
        <row r="230">
          <cell r="A230" t="str">
            <v>801250-</v>
          </cell>
          <cell r="B230" t="str">
            <v>FreeholdLand(retired)</v>
          </cell>
        </row>
        <row r="231">
          <cell r="A231" t="str">
            <v>801260-</v>
          </cell>
          <cell r="B231" t="str">
            <v>FreeholdBuildings(retired)</v>
          </cell>
        </row>
        <row r="232">
          <cell r="A232" t="str">
            <v>801270-</v>
          </cell>
          <cell r="B232" t="str">
            <v>RetiredLeaseholdLand&amp;Buildings</v>
          </cell>
        </row>
        <row r="233">
          <cell r="A233" t="str">
            <v>801280-</v>
          </cell>
          <cell r="B233" t="str">
            <v>AssetsunderConstructions</v>
          </cell>
        </row>
        <row r="234">
          <cell r="A234" t="str">
            <v>801290-</v>
          </cell>
          <cell r="B234" t="str">
            <v>WalesFixedAssetCost</v>
          </cell>
        </row>
        <row r="235">
          <cell r="A235" t="str">
            <v>801999-</v>
          </cell>
          <cell r="B235" t="str">
            <v>B/SCapitalInformationAccount</v>
          </cell>
        </row>
        <row r="236">
          <cell r="A236" t="str">
            <v>804100-</v>
          </cell>
          <cell r="B236" t="str">
            <v>FreeholdLand</v>
          </cell>
        </row>
        <row r="237">
          <cell r="A237" t="str">
            <v>804105-</v>
          </cell>
          <cell r="B237" t="str">
            <v>FreeholdLand(retired)</v>
          </cell>
        </row>
        <row r="238">
          <cell r="A238" t="str">
            <v>804110-</v>
          </cell>
          <cell r="B238" t="str">
            <v>FreeholdBuildings</v>
          </cell>
        </row>
        <row r="239">
          <cell r="A239" t="str">
            <v>804115-</v>
          </cell>
          <cell r="B239" t="str">
            <v>FreeholdBuildings(retired)</v>
          </cell>
        </row>
        <row r="240">
          <cell r="A240" t="str">
            <v>804120-</v>
          </cell>
          <cell r="B240" t="str">
            <v>ShortLeaseholds,Land&amp;Buildings</v>
          </cell>
        </row>
        <row r="241">
          <cell r="A241" t="str">
            <v>804125-</v>
          </cell>
          <cell r="B241" t="str">
            <v>LongLeaseholds,Land&amp;Buildings</v>
          </cell>
        </row>
        <row r="242">
          <cell r="A242" t="str">
            <v>804126-</v>
          </cell>
          <cell r="B242" t="str">
            <v>RetiredLeasehold,Land&amp;Buildings</v>
          </cell>
        </row>
        <row r="243">
          <cell r="A243" t="str">
            <v>804130-</v>
          </cell>
          <cell r="B243" t="str">
            <v>OfficeEquipment,Plant&amp;Machinery</v>
          </cell>
        </row>
        <row r="244">
          <cell r="A244" t="str">
            <v>804150-</v>
          </cell>
          <cell r="B244" t="str">
            <v>OtherEquipment,Plant&amp;Machinery</v>
          </cell>
        </row>
        <row r="245">
          <cell r="A245" t="str">
            <v>804160-</v>
          </cell>
          <cell r="B245" t="str">
            <v>Furniture-GeneralPool</v>
          </cell>
        </row>
        <row r="246">
          <cell r="A246" t="str">
            <v>804170-</v>
          </cell>
          <cell r="B246" t="str">
            <v>HighDensityStorageFurniture</v>
          </cell>
        </row>
        <row r="247">
          <cell r="A247" t="str">
            <v>804190-</v>
          </cell>
          <cell r="B247" t="str">
            <v>SmallSystemsComputerEquipment</v>
          </cell>
        </row>
        <row r="248">
          <cell r="A248" t="str">
            <v>804200-</v>
          </cell>
          <cell r="B248" t="str">
            <v>LargeSystemsComputerEquipment</v>
          </cell>
        </row>
        <row r="249">
          <cell r="A249" t="str">
            <v>804210-</v>
          </cell>
          <cell r="B249" t="str">
            <v>TelecommunicationsEquipment</v>
          </cell>
        </row>
        <row r="250">
          <cell r="A250" t="str">
            <v>804220-</v>
          </cell>
          <cell r="B250" t="str">
            <v>MotorVehicles</v>
          </cell>
        </row>
        <row r="251">
          <cell r="A251" t="str">
            <v>804230-</v>
          </cell>
          <cell r="B251" t="str">
            <v>MotorVehicles-Diesel</v>
          </cell>
        </row>
        <row r="252">
          <cell r="A252" t="str">
            <v>804240-</v>
          </cell>
          <cell r="B252" t="str">
            <v>LeasedAssets</v>
          </cell>
        </row>
        <row r="253">
          <cell r="A253" t="str">
            <v>804250-</v>
          </cell>
          <cell r="B253" t="str">
            <v>SoftwareLicences(Cum.Depreciation)</v>
          </cell>
        </row>
        <row r="254">
          <cell r="A254" t="str">
            <v>804290-</v>
          </cell>
          <cell r="B254" t="str">
            <v>WalesFixedAssetDepn</v>
          </cell>
        </row>
        <row r="255">
          <cell r="A255" t="str">
            <v>805100-</v>
          </cell>
          <cell r="B255" t="str">
            <v>FreeholdLand</v>
          </cell>
        </row>
        <row r="256">
          <cell r="A256" t="str">
            <v>805110-</v>
          </cell>
          <cell r="B256" t="str">
            <v>FreeholdBuildings</v>
          </cell>
        </row>
        <row r="257">
          <cell r="A257" t="str">
            <v>805120-</v>
          </cell>
          <cell r="B257" t="str">
            <v>LeaseholdLand&amp;Buildings</v>
          </cell>
        </row>
        <row r="258">
          <cell r="A258" t="str">
            <v>805130-</v>
          </cell>
          <cell r="B258" t="str">
            <v>OfficeEquipment,Plant&amp;Machinery</v>
          </cell>
        </row>
        <row r="259">
          <cell r="A259" t="str">
            <v>805150-</v>
          </cell>
          <cell r="B259" t="str">
            <v>OtherEquipment,Plant&amp;Machinery</v>
          </cell>
        </row>
        <row r="260">
          <cell r="A260" t="str">
            <v>805160-</v>
          </cell>
          <cell r="B260" t="str">
            <v>Furniture-GeneralPool</v>
          </cell>
        </row>
        <row r="261">
          <cell r="A261" t="str">
            <v>805170-</v>
          </cell>
          <cell r="B261" t="str">
            <v>HighDensityStorageFurniture</v>
          </cell>
        </row>
        <row r="262">
          <cell r="A262" t="str">
            <v>805190-</v>
          </cell>
          <cell r="B262" t="str">
            <v>SmallSystemsComputerEquipment</v>
          </cell>
        </row>
        <row r="263">
          <cell r="A263" t="str">
            <v>805200-</v>
          </cell>
          <cell r="B263" t="str">
            <v>LargeSystemsComputerEquipment</v>
          </cell>
        </row>
        <row r="264">
          <cell r="A264" t="str">
            <v>805210-</v>
          </cell>
          <cell r="B264" t="str">
            <v>TelecommunicationsEquipment</v>
          </cell>
        </row>
        <row r="265">
          <cell r="A265" t="str">
            <v>805220-</v>
          </cell>
          <cell r="B265" t="str">
            <v>MotorVehicles</v>
          </cell>
        </row>
        <row r="266">
          <cell r="A266" t="str">
            <v>805250-</v>
          </cell>
          <cell r="B266" t="str">
            <v>SoftwareLicences(Reval.Depreciation)</v>
          </cell>
        </row>
        <row r="267">
          <cell r="A267" t="str">
            <v>809100-</v>
          </cell>
          <cell r="B267" t="str">
            <v>FreeholdLand</v>
          </cell>
        </row>
        <row r="268">
          <cell r="A268" t="str">
            <v>809105-</v>
          </cell>
          <cell r="B268" t="str">
            <v>FreeholdLand</v>
          </cell>
        </row>
        <row r="269">
          <cell r="A269" t="str">
            <v>809110-</v>
          </cell>
          <cell r="B269" t="str">
            <v>FreeholdBuildings</v>
          </cell>
        </row>
        <row r="270">
          <cell r="A270" t="str">
            <v>809115-</v>
          </cell>
          <cell r="B270" t="str">
            <v>FreeholdBuildings</v>
          </cell>
        </row>
        <row r="271">
          <cell r="A271" t="str">
            <v>809120-</v>
          </cell>
          <cell r="B271" t="str">
            <v>ShortLeaseholds,Land&amp;Buildings</v>
          </cell>
        </row>
        <row r="272">
          <cell r="A272" t="str">
            <v>809125-</v>
          </cell>
          <cell r="B272" t="str">
            <v>LongLeaseholds,Land&amp;Buildings</v>
          </cell>
        </row>
        <row r="273">
          <cell r="A273" t="str">
            <v>809130-</v>
          </cell>
          <cell r="B273" t="str">
            <v>OfficeEquipment,Plant&amp;Machinery</v>
          </cell>
        </row>
        <row r="274">
          <cell r="A274" t="str">
            <v>809150-</v>
          </cell>
          <cell r="B274" t="str">
            <v>OtherEquipment,Plant&amp;Machinery</v>
          </cell>
        </row>
        <row r="275">
          <cell r="A275" t="str">
            <v>809160-</v>
          </cell>
          <cell r="B275" t="str">
            <v>Furniture-GeneralPool</v>
          </cell>
        </row>
        <row r="276">
          <cell r="A276" t="str">
            <v>809170-</v>
          </cell>
          <cell r="B276" t="str">
            <v>HighDensityStorageFurniture</v>
          </cell>
        </row>
        <row r="277">
          <cell r="A277" t="str">
            <v>809190-</v>
          </cell>
          <cell r="B277" t="str">
            <v>SmallSystemsComputerEquipment</v>
          </cell>
        </row>
        <row r="278">
          <cell r="A278" t="str">
            <v>809200-</v>
          </cell>
          <cell r="B278" t="str">
            <v>LargeSystemsComputerEquipment</v>
          </cell>
        </row>
        <row r="279">
          <cell r="A279" t="str">
            <v>809210-</v>
          </cell>
          <cell r="B279" t="str">
            <v>TelecommunicationsEquipment</v>
          </cell>
        </row>
        <row r="280">
          <cell r="A280" t="str">
            <v>809220-</v>
          </cell>
          <cell r="B280" t="str">
            <v>MotorVehicles</v>
          </cell>
        </row>
        <row r="281">
          <cell r="A281" t="str">
            <v>810100-</v>
          </cell>
          <cell r="B281" t="str">
            <v>Stocks</v>
          </cell>
        </row>
        <row r="282">
          <cell r="A282" t="str">
            <v>820110-</v>
          </cell>
          <cell r="B282" t="str">
            <v>DebtorsControl</v>
          </cell>
        </row>
        <row r="283">
          <cell r="A283" t="str">
            <v>820110-998</v>
          </cell>
          <cell r="B283" t="str">
            <v>DebtorsHistoric</v>
          </cell>
        </row>
        <row r="284">
          <cell r="A284" t="str">
            <v>820110-999</v>
          </cell>
          <cell r="B284" t="str">
            <v>DebtorsOpeningBalance</v>
          </cell>
        </row>
        <row r="285">
          <cell r="A285" t="str">
            <v>820300-</v>
          </cell>
          <cell r="B285" t="str">
            <v>SundryDebtors</v>
          </cell>
        </row>
        <row r="286">
          <cell r="A286" t="str">
            <v>820800-</v>
          </cell>
          <cell r="B286" t="str">
            <v>UndrawnGrant-CurrentYear</v>
          </cell>
        </row>
        <row r="287">
          <cell r="A287" t="str">
            <v>820900-</v>
          </cell>
          <cell r="B287" t="str">
            <v>UndrawnGrant-PriorYear</v>
          </cell>
        </row>
        <row r="288">
          <cell r="A288" t="str">
            <v>821100-</v>
          </cell>
          <cell r="B288" t="str">
            <v>HomeComputerInitiative</v>
          </cell>
        </row>
        <row r="289">
          <cell r="A289" t="str">
            <v>821200-</v>
          </cell>
          <cell r="B289" t="str">
            <v>InvoiceOverpayments</v>
          </cell>
        </row>
        <row r="290">
          <cell r="A290" t="str">
            <v>821300-</v>
          </cell>
          <cell r="B290" t="str">
            <v>Debtors-FallingDueAfter1Year</v>
          </cell>
        </row>
        <row r="291">
          <cell r="A291" t="str">
            <v>830100-</v>
          </cell>
          <cell r="B291" t="str">
            <v>SalaryAdvances</v>
          </cell>
        </row>
        <row r="292">
          <cell r="A292" t="str">
            <v>830310-</v>
          </cell>
          <cell r="B292" t="str">
            <v>SeasonTicketAdvances</v>
          </cell>
        </row>
        <row r="293">
          <cell r="A293" t="str">
            <v>830350-</v>
          </cell>
          <cell r="B293" t="str">
            <v>BicycleLoans</v>
          </cell>
        </row>
        <row r="294">
          <cell r="A294" t="str">
            <v>830400-</v>
          </cell>
          <cell r="B294" t="str">
            <v>TravelAdvances</v>
          </cell>
        </row>
        <row r="295">
          <cell r="A295" t="str">
            <v>830450-</v>
          </cell>
          <cell r="B295" t="str">
            <v>HousingAdvances</v>
          </cell>
        </row>
        <row r="296">
          <cell r="A296" t="str">
            <v>830500-</v>
          </cell>
          <cell r="B296" t="str">
            <v>SecondedOfficersSalariesetc</v>
          </cell>
        </row>
        <row r="297">
          <cell r="A297" t="str">
            <v>830700-</v>
          </cell>
          <cell r="B297" t="str">
            <v>SalaryOverpayments</v>
          </cell>
        </row>
        <row r="298">
          <cell r="A298" t="str">
            <v>830710-</v>
          </cell>
          <cell r="B298" t="str">
            <v>SalaryOverpaymentsCurrentYear</v>
          </cell>
        </row>
        <row r="299">
          <cell r="A299" t="str">
            <v>830815-</v>
          </cell>
          <cell r="B299" t="str">
            <v>SalaryOverpayments(PriorYear)</v>
          </cell>
        </row>
        <row r="300">
          <cell r="A300" t="str">
            <v>831000-</v>
          </cell>
          <cell r="B300" t="str">
            <v>CapitalrepaymentOnCarLoans</v>
          </cell>
        </row>
        <row r="301">
          <cell r="A301" t="str">
            <v>840100-</v>
          </cell>
          <cell r="B301" t="str">
            <v>RecoverableVAT</v>
          </cell>
        </row>
        <row r="302">
          <cell r="A302" t="str">
            <v>840210-</v>
          </cell>
          <cell r="B302" t="str">
            <v>OutputVAT</v>
          </cell>
        </row>
        <row r="303">
          <cell r="A303" t="str">
            <v>840400-</v>
          </cell>
          <cell r="B303" t="str">
            <v>VATSuspense</v>
          </cell>
        </row>
        <row r="304">
          <cell r="A304" t="str">
            <v>850100-</v>
          </cell>
          <cell r="B304" t="str">
            <v>AccruedIncome</v>
          </cell>
        </row>
        <row r="305">
          <cell r="A305" t="str">
            <v>855100-</v>
          </cell>
          <cell r="B305" t="str">
            <v>Prepayments</v>
          </cell>
        </row>
        <row r="306">
          <cell r="A306" t="str">
            <v>860100-</v>
          </cell>
          <cell r="B306" t="str">
            <v>HQImprests</v>
          </cell>
        </row>
        <row r="307">
          <cell r="A307" t="str">
            <v>860200-</v>
          </cell>
          <cell r="B307" t="str">
            <v>PettyCashImprests</v>
          </cell>
        </row>
        <row r="308">
          <cell r="A308" t="str">
            <v>860300-</v>
          </cell>
          <cell r="B308" t="str">
            <v>AccomodationImprestAccount</v>
          </cell>
        </row>
        <row r="309">
          <cell r="A309" t="str">
            <v>900100-</v>
          </cell>
          <cell r="B309" t="str">
            <v>CashInHand</v>
          </cell>
        </row>
        <row r="310">
          <cell r="A310" t="str">
            <v>900250-</v>
          </cell>
          <cell r="B310" t="str">
            <v>CAFCASSCashAccount</v>
          </cell>
        </row>
        <row r="311">
          <cell r="A311" t="str">
            <v>900300-</v>
          </cell>
          <cell r="B311" t="str">
            <v>OutstandingPayableOrders</v>
          </cell>
        </row>
        <row r="312">
          <cell r="A312" t="str">
            <v>900380-</v>
          </cell>
          <cell r="B312" t="str">
            <v>TimeExpiredPayableOrders</v>
          </cell>
        </row>
        <row r="313">
          <cell r="A313" t="str">
            <v>900390-</v>
          </cell>
          <cell r="B313" t="str">
            <v>OutstandingPybleOrders-Emerg</v>
          </cell>
        </row>
        <row r="314">
          <cell r="A314" t="str">
            <v>900400-</v>
          </cell>
          <cell r="B314" t="str">
            <v>OutstandingRecvbleOrders</v>
          </cell>
        </row>
        <row r="315">
          <cell r="A315" t="str">
            <v>900510-</v>
          </cell>
          <cell r="B315" t="str">
            <v>InternalBankAccountPayments</v>
          </cell>
        </row>
        <row r="316">
          <cell r="A316" t="str">
            <v>902600-</v>
          </cell>
          <cell r="B316" t="str">
            <v>OverstatedIncome</v>
          </cell>
        </row>
        <row r="317">
          <cell r="A317" t="str">
            <v>905000-</v>
          </cell>
          <cell r="B317" t="str">
            <v>CashPrepayment</v>
          </cell>
        </row>
        <row r="318">
          <cell r="A318" t="str">
            <v>910100-</v>
          </cell>
          <cell r="B318" t="str">
            <v>SundryCreditors</v>
          </cell>
        </row>
        <row r="319">
          <cell r="A319" t="str">
            <v>910310-</v>
          </cell>
          <cell r="B319" t="str">
            <v>CreditorsControlAccount</v>
          </cell>
        </row>
        <row r="320">
          <cell r="A320" t="str">
            <v>910310-998</v>
          </cell>
          <cell r="B320" t="str">
            <v>CreditorsHistoric</v>
          </cell>
        </row>
        <row r="321">
          <cell r="A321" t="str">
            <v>910310-999</v>
          </cell>
          <cell r="B321" t="str">
            <v>CreditorsOpeningBalance</v>
          </cell>
        </row>
        <row r="322">
          <cell r="A322" t="str">
            <v>910350-</v>
          </cell>
          <cell r="B322" t="str">
            <v>DepartmentalBankcharges</v>
          </cell>
        </row>
        <row r="323">
          <cell r="A323" t="str">
            <v>910400-</v>
          </cell>
          <cell r="B323" t="str">
            <v>SuspenseAccount</v>
          </cell>
        </row>
        <row r="324">
          <cell r="A324" t="str">
            <v>910500-</v>
          </cell>
          <cell r="B324" t="str">
            <v>CancelledPayableOrders</v>
          </cell>
        </row>
        <row r="325">
          <cell r="A325" t="str">
            <v>911600-</v>
          </cell>
          <cell r="B325" t="str">
            <v>EmployeesPensionContributions</v>
          </cell>
        </row>
        <row r="326">
          <cell r="A326" t="str">
            <v>911610-</v>
          </cell>
          <cell r="B326" t="str">
            <v>WYPFEmployersContribution</v>
          </cell>
        </row>
        <row r="327">
          <cell r="A327" t="str">
            <v>911620-</v>
          </cell>
          <cell r="B327" t="str">
            <v>AdditionalVoluntaryContributions</v>
          </cell>
        </row>
        <row r="328">
          <cell r="A328" t="str">
            <v>911630-</v>
          </cell>
          <cell r="B328" t="str">
            <v>PCSPSEmployeesWidowsCont.</v>
          </cell>
        </row>
        <row r="329">
          <cell r="A329" t="str">
            <v>911640-</v>
          </cell>
          <cell r="B329" t="str">
            <v>PCSPSEmployersContribution</v>
          </cell>
        </row>
        <row r="330">
          <cell r="A330" t="str">
            <v>912100-</v>
          </cell>
          <cell r="B330" t="str">
            <v>NationalInsuranceDeductions</v>
          </cell>
        </row>
        <row r="331">
          <cell r="A331" t="str">
            <v>912400-</v>
          </cell>
          <cell r="B331" t="str">
            <v>IncomeTax</v>
          </cell>
        </row>
        <row r="332">
          <cell r="A332" t="str">
            <v>913400-</v>
          </cell>
          <cell r="B332" t="str">
            <v>ThirdPartyMoney</v>
          </cell>
        </row>
        <row r="333">
          <cell r="A333" t="str">
            <v>913450-</v>
          </cell>
          <cell r="B333" t="str">
            <v>HomeComputerInitiative</v>
          </cell>
        </row>
        <row r="334">
          <cell r="A334" t="str">
            <v>913460-</v>
          </cell>
          <cell r="B334" t="str">
            <v>ChildcareVouchers</v>
          </cell>
        </row>
        <row r="335">
          <cell r="A335" t="str">
            <v>913600-</v>
          </cell>
          <cell r="B335" t="str">
            <v>AttachmentOfEarnings</v>
          </cell>
        </row>
        <row r="336">
          <cell r="A336" t="str">
            <v>913700-</v>
          </cell>
          <cell r="B336" t="str">
            <v>EmployeesUnionSubscriptions</v>
          </cell>
        </row>
        <row r="337">
          <cell r="A337" t="str">
            <v>913710-</v>
          </cell>
          <cell r="B337" t="str">
            <v>StudentLoanRecovery</v>
          </cell>
        </row>
        <row r="338">
          <cell r="A338" t="str">
            <v>913720-</v>
          </cell>
          <cell r="B338" t="str">
            <v>SaveAsYouEarn</v>
          </cell>
        </row>
        <row r="339">
          <cell r="A339" t="str">
            <v>913730-</v>
          </cell>
          <cell r="B339" t="str">
            <v>GiveAsYouEarn</v>
          </cell>
        </row>
        <row r="340">
          <cell r="A340" t="str">
            <v>913800-</v>
          </cell>
          <cell r="B340" t="str">
            <v>SundryDeductions</v>
          </cell>
        </row>
        <row r="341">
          <cell r="A341" t="str">
            <v>913810-</v>
          </cell>
          <cell r="B341" t="str">
            <v>LeasedCarContributions</v>
          </cell>
        </row>
        <row r="342">
          <cell r="A342" t="str">
            <v>913820-</v>
          </cell>
          <cell r="B342" t="str">
            <v>OtherLoans</v>
          </cell>
        </row>
        <row r="343">
          <cell r="A343" t="str">
            <v>914100-</v>
          </cell>
          <cell r="B343" t="str">
            <v>OtherCreditors</v>
          </cell>
        </row>
        <row r="344">
          <cell r="A344" t="str">
            <v>914200-</v>
          </cell>
          <cell r="B344" t="str">
            <v>UnidentifiedReceipts</v>
          </cell>
        </row>
        <row r="345">
          <cell r="A345" t="str">
            <v>916100-</v>
          </cell>
          <cell r="B345" t="str">
            <v>DeferredIncome-Fees</v>
          </cell>
        </row>
        <row r="346">
          <cell r="A346" t="str">
            <v>916200-</v>
          </cell>
          <cell r="B346" t="str">
            <v>DeferredIncome-Other</v>
          </cell>
        </row>
        <row r="347">
          <cell r="A347" t="str">
            <v>916300-</v>
          </cell>
          <cell r="B347" t="str">
            <v>Accruals</v>
          </cell>
        </row>
        <row r="348">
          <cell r="A348" t="str">
            <v>920100-</v>
          </cell>
          <cell r="B348" t="str">
            <v>SundryCreditors&gt;1Year</v>
          </cell>
        </row>
        <row r="349">
          <cell r="A349" t="str">
            <v>925000-</v>
          </cell>
          <cell r="B349" t="str">
            <v>Cash(CreditorPayements)</v>
          </cell>
        </row>
        <row r="350">
          <cell r="A350" t="str">
            <v>930100-</v>
          </cell>
          <cell r="B350" t="str">
            <v>Provisions-Other</v>
          </cell>
        </row>
        <row r="351">
          <cell r="A351" t="str">
            <v>930500-</v>
          </cell>
          <cell r="B351" t="str">
            <v>FinanceLeaseCreditors</v>
          </cell>
        </row>
        <row r="352">
          <cell r="A352" t="str">
            <v>930550-</v>
          </cell>
          <cell r="B352" t="str">
            <v>NetPensionLiabilities</v>
          </cell>
        </row>
        <row r="353">
          <cell r="A353" t="str">
            <v>930600-</v>
          </cell>
          <cell r="B353" t="str">
            <v>BadDebts</v>
          </cell>
        </row>
        <row r="354">
          <cell r="A354" t="str">
            <v>931210-</v>
          </cell>
          <cell r="B354" t="str">
            <v>IncomeTaxFees</v>
          </cell>
        </row>
        <row r="355">
          <cell r="A355" t="str">
            <v>940100-</v>
          </cell>
          <cell r="B355" t="str">
            <v>APEncumberanceLiability</v>
          </cell>
        </row>
        <row r="356">
          <cell r="A356" t="str">
            <v>940200-</v>
          </cell>
          <cell r="B356" t="str">
            <v>APReceivingAccrual</v>
          </cell>
        </row>
        <row r="357">
          <cell r="A357" t="str">
            <v>960100-</v>
          </cell>
          <cell r="B357" t="str">
            <v>GeneralFund</v>
          </cell>
        </row>
        <row r="358">
          <cell r="A358" t="str">
            <v>960150-</v>
          </cell>
          <cell r="B358" t="str">
            <v>FAinPriorPeriods</v>
          </cell>
        </row>
        <row r="359">
          <cell r="A359" t="str">
            <v>960200-</v>
          </cell>
          <cell r="B359" t="str">
            <v>RealisedRevaluationonDepreciation</v>
          </cell>
        </row>
        <row r="360">
          <cell r="A360" t="str">
            <v>960250-</v>
          </cell>
          <cell r="B360" t="str">
            <v>OtherFAItems</v>
          </cell>
        </row>
        <row r="361">
          <cell r="A361" t="str">
            <v>960300-</v>
          </cell>
          <cell r="B361" t="str">
            <v>CapitalisationofLeave</v>
          </cell>
        </row>
        <row r="362">
          <cell r="A362" t="str">
            <v>960350-</v>
          </cell>
          <cell r="B362" t="str">
            <v>RealisedRevaluationonRetirements</v>
          </cell>
        </row>
        <row r="363">
          <cell r="A363" t="str">
            <v>960400-</v>
          </cell>
          <cell r="B363" t="str">
            <v>Non-CashItems</v>
          </cell>
        </row>
        <row r="364">
          <cell r="A364" t="str">
            <v>970100-</v>
          </cell>
          <cell r="B364" t="str">
            <v>RevaluationReserve</v>
          </cell>
        </row>
        <row r="365">
          <cell r="A365" t="str">
            <v>970105-</v>
          </cell>
          <cell r="B365" t="str">
            <v>BacklogDepreciationReserve</v>
          </cell>
        </row>
        <row r="366">
          <cell r="A366" t="str">
            <v>970160-</v>
          </cell>
          <cell r="B366" t="str">
            <v>ReserveForEmbumbrance</v>
          </cell>
        </row>
        <row r="367">
          <cell r="A367" t="str">
            <v>970200-</v>
          </cell>
          <cell r="B367" t="str">
            <v>RetainedEarnings</v>
          </cell>
        </row>
        <row r="368">
          <cell r="A368" t="str">
            <v>970300-</v>
          </cell>
          <cell r="B368" t="str">
            <v>DonatedAssetReserve</v>
          </cell>
        </row>
        <row r="369">
          <cell r="A369" t="str">
            <v>970350-</v>
          </cell>
          <cell r="B369" t="str">
            <v>InheritedAssetsReserve</v>
          </cell>
        </row>
        <row r="370">
          <cell r="A370" t="str">
            <v>970400-</v>
          </cell>
          <cell r="B370" t="str">
            <v>GovernmentGrantReserve</v>
          </cell>
        </row>
        <row r="371">
          <cell r="A371" t="str">
            <v>970500-</v>
          </cell>
          <cell r="B371" t="str">
            <v>GrantInAid(GIA)GeneralReserve</v>
          </cell>
        </row>
        <row r="372">
          <cell r="A372" t="str">
            <v>970600-</v>
          </cell>
          <cell r="B372" t="str">
            <v>EncumberanceReserve</v>
          </cell>
        </row>
        <row r="373">
          <cell r="A373" t="str">
            <v>970700-</v>
          </cell>
          <cell r="B373" t="str">
            <v>SurplusGrant-CurrentYear</v>
          </cell>
        </row>
        <row r="374">
          <cell r="A374" t="str">
            <v>970800-</v>
          </cell>
          <cell r="B374" t="str">
            <v>SurplusGrant-PriorYear</v>
          </cell>
        </row>
        <row r="375">
          <cell r="A375" t="str">
            <v>971000-</v>
          </cell>
          <cell r="B375" t="str">
            <v>InflationReserve</v>
          </cell>
        </row>
        <row r="376">
          <cell r="A376" t="str">
            <v>971010-</v>
          </cell>
          <cell r="B376" t="str">
            <v>PayAwardReserve</v>
          </cell>
        </row>
        <row r="377">
          <cell r="A377" t="str">
            <v>971020-</v>
          </cell>
          <cell r="B377" t="str">
            <v>PublicLawFeesReserve</v>
          </cell>
        </row>
        <row r="378">
          <cell r="A378" t="str">
            <v>971030-</v>
          </cell>
          <cell r="B378" t="str">
            <v>OtherReserves(P&amp;LandB/S)</v>
          </cell>
        </row>
        <row r="379">
          <cell r="A379" t="str">
            <v>980135-</v>
          </cell>
          <cell r="B379" t="str">
            <v>PaySuspense</v>
          </cell>
        </row>
        <row r="380">
          <cell r="A380" t="str">
            <v>981420-</v>
          </cell>
          <cell r="B380" t="str">
            <v>CapitalExpenseAccount</v>
          </cell>
        </row>
        <row r="381">
          <cell r="A381" t="str">
            <v>982000-</v>
          </cell>
          <cell r="B381" t="str">
            <v>FixedAssetsProceedsControl</v>
          </cell>
        </row>
        <row r="382">
          <cell r="A382" t="str">
            <v>982100-</v>
          </cell>
          <cell r="B382" t="str">
            <v>UnidentifiedReceipts</v>
          </cell>
        </row>
        <row r="383">
          <cell r="A383" t="str">
            <v>990105-</v>
          </cell>
          <cell r="B383" t="str">
            <v>GeneralIntercompany</v>
          </cell>
        </row>
        <row r="384">
          <cell r="A384" t="str">
            <v>990150-</v>
          </cell>
          <cell r="B384" t="str">
            <v>IntercompanyAccountForAP</v>
          </cell>
        </row>
        <row r="385">
          <cell r="A385" t="str">
            <v>990600-</v>
          </cell>
          <cell r="B385" t="str">
            <v>AccountsReceivableIntercompany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 val="#REF"/>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507100-</v>
          </cell>
          <cell r="BF4" t="str">
            <v>360500-</v>
          </cell>
          <cell r="BG4" t="str">
            <v>443000-</v>
          </cell>
          <cell r="BH4" t="str">
            <v>400200-</v>
          </cell>
          <cell r="BI4" t="str">
            <v>Grand Total</v>
          </cell>
        </row>
        <row r="5">
          <cell r="A5" t="str">
            <v>#N/A</v>
          </cell>
        </row>
        <row r="6">
          <cell r="A6" t="str">
            <v>007-</v>
          </cell>
        </row>
        <row r="7">
          <cell r="A7" t="str">
            <v>017-</v>
          </cell>
        </row>
        <row r="8">
          <cell r="A8" t="str">
            <v>Region_SW</v>
          </cell>
        </row>
        <row r="9">
          <cell r="A9" t="str">
            <v>Region_NW</v>
          </cell>
        </row>
        <row r="10">
          <cell r="A10" t="str">
            <v>027-</v>
          </cell>
        </row>
        <row r="11">
          <cell r="A11" t="str">
            <v>Region_SE</v>
          </cell>
        </row>
        <row r="12">
          <cell r="A12" t="str">
            <v>014-</v>
          </cell>
        </row>
        <row r="13">
          <cell r="A13" t="str">
            <v>Region_EM</v>
          </cell>
        </row>
        <row r="14">
          <cell r="A14" t="str">
            <v>012-</v>
          </cell>
        </row>
        <row r="15">
          <cell r="A15" t="str">
            <v>Region_LO</v>
          </cell>
        </row>
        <row r="16">
          <cell r="A16" t="str">
            <v>Region_EA</v>
          </cell>
        </row>
        <row r="17">
          <cell r="A17" t="str">
            <v>008-</v>
          </cell>
        </row>
        <row r="18">
          <cell r="A18" t="str">
            <v>025-</v>
          </cell>
        </row>
        <row r="19">
          <cell r="A19" t="str">
            <v>Region_WM</v>
          </cell>
        </row>
        <row r="20">
          <cell r="A20" t="str">
            <v>015-</v>
          </cell>
        </row>
        <row r="21">
          <cell r="A21" t="str">
            <v>Region_SO</v>
          </cell>
        </row>
        <row r="22">
          <cell r="A22" t="str">
            <v>028-</v>
          </cell>
        </row>
        <row r="23">
          <cell r="A23" t="str">
            <v>032-</v>
          </cell>
        </row>
        <row r="24">
          <cell r="A24" t="str">
            <v>031-</v>
          </cell>
        </row>
        <row r="25">
          <cell r="A25" t="str">
            <v>Grand Total</v>
          </cell>
        </row>
      </sheetData>
      <sheetData sheetId="2"/>
      <sheetData sheetId="3">
        <row r="4">
          <cell r="A4" t="str">
            <v>Region</v>
          </cell>
          <cell r="B4" t="str">
            <v>(blank)</v>
          </cell>
          <cell r="C4" t="str">
            <v>300112-</v>
          </cell>
          <cell r="D4" t="str">
            <v>300400-</v>
          </cell>
          <cell r="E4" t="str">
            <v>300320-</v>
          </cell>
          <cell r="F4" t="str">
            <v>Grand Total</v>
          </cell>
        </row>
        <row r="5">
          <cell r="A5" t="str">
            <v>#N/A</v>
          </cell>
        </row>
        <row r="6">
          <cell r="A6" t="str">
            <v>Region_NW</v>
          </cell>
        </row>
        <row r="7">
          <cell r="A7" t="str">
            <v>Region_SW</v>
          </cell>
        </row>
        <row r="8">
          <cell r="A8" t="str">
            <v>Region_SE</v>
          </cell>
        </row>
        <row r="9">
          <cell r="A9" t="str">
            <v>Region_LO</v>
          </cell>
        </row>
        <row r="10">
          <cell r="A10" t="str">
            <v>Region_EA</v>
          </cell>
        </row>
        <row r="11">
          <cell r="A11" t="str">
            <v>Region_WM</v>
          </cell>
        </row>
        <row r="12">
          <cell r="A12" t="str">
            <v>Region_SO</v>
          </cell>
        </row>
        <row r="13">
          <cell r="A13" t="str">
            <v>Grand Total</v>
          </cell>
        </row>
      </sheetData>
      <sheetData sheetId="4"/>
      <sheetData sheetId="5">
        <row r="4">
          <cell r="A4" t="str">
            <v>Region</v>
          </cell>
          <cell r="B4" t="str">
            <v>(blank)</v>
          </cell>
          <cell r="C4" t="str">
            <v>350100-</v>
          </cell>
          <cell r="D4" t="str">
            <v>Grand Total</v>
          </cell>
        </row>
        <row r="5">
          <cell r="A5" t="str">
            <v>#N/A</v>
          </cell>
        </row>
        <row r="6">
          <cell r="A6" t="str">
            <v>014-</v>
          </cell>
        </row>
        <row r="7">
          <cell r="A7" t="str">
            <v>Region_NW</v>
          </cell>
        </row>
        <row r="8">
          <cell r="A8" t="str">
            <v>Region_SE</v>
          </cell>
        </row>
        <row r="9">
          <cell r="A9" t="str">
            <v>Region_SW</v>
          </cell>
        </row>
        <row r="10">
          <cell r="A10" t="str">
            <v>028-</v>
          </cell>
        </row>
        <row r="11">
          <cell r="A11" t="str">
            <v>Region_LO</v>
          </cell>
        </row>
        <row r="12">
          <cell r="A12" t="str">
            <v>Region_EA</v>
          </cell>
        </row>
        <row r="13">
          <cell r="A13" t="str">
            <v>025-</v>
          </cell>
        </row>
        <row r="14">
          <cell r="A14" t="str">
            <v>Region_WM</v>
          </cell>
        </row>
        <row r="15">
          <cell r="A15" t="str">
            <v>015-</v>
          </cell>
        </row>
        <row r="16">
          <cell r="A16" t="str">
            <v>Region_SO</v>
          </cell>
        </row>
        <row r="17">
          <cell r="A17" t="str">
            <v>003-</v>
          </cell>
        </row>
        <row r="18">
          <cell r="A18" t="str">
            <v>004-</v>
          </cell>
        </row>
        <row r="19">
          <cell r="A19" t="str">
            <v>008-</v>
          </cell>
        </row>
        <row r="20">
          <cell r="A20" t="str">
            <v>026-</v>
          </cell>
        </row>
        <row r="21">
          <cell r="A21" t="str">
            <v>Grand Total</v>
          </cell>
        </row>
      </sheetData>
      <sheetData sheetId="6"/>
      <sheetData sheetId="7">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Grand Total</v>
          </cell>
        </row>
        <row r="5">
          <cell r="A5" t="str">
            <v>#N/A</v>
          </cell>
        </row>
        <row r="6">
          <cell r="A6" t="str">
            <v>007-</v>
          </cell>
        </row>
        <row r="7">
          <cell r="A7" t="str">
            <v>017-</v>
          </cell>
        </row>
        <row r="8">
          <cell r="A8" t="str">
            <v>Region_NW</v>
          </cell>
        </row>
        <row r="9">
          <cell r="A9" t="str">
            <v>Region_SW</v>
          </cell>
        </row>
        <row r="10">
          <cell r="A10" t="str">
            <v>Region_SE</v>
          </cell>
        </row>
        <row r="11">
          <cell r="A11" t="str">
            <v>Region_EM</v>
          </cell>
        </row>
        <row r="12">
          <cell r="A12" t="str">
            <v>Region_LO</v>
          </cell>
        </row>
        <row r="13">
          <cell r="A13" t="str">
            <v>Region_EA</v>
          </cell>
        </row>
        <row r="14">
          <cell r="A14" t="str">
            <v>025-</v>
          </cell>
        </row>
        <row r="15">
          <cell r="A15" t="str">
            <v>Region_WM</v>
          </cell>
        </row>
        <row r="16">
          <cell r="A16" t="str">
            <v>015-</v>
          </cell>
        </row>
        <row r="17">
          <cell r="A17" t="str">
            <v>Region_SO</v>
          </cell>
        </row>
        <row r="18">
          <cell r="A18" t="str">
            <v>008-</v>
          </cell>
        </row>
        <row r="19">
          <cell r="A19" t="str">
            <v>026-</v>
          </cell>
        </row>
        <row r="20">
          <cell r="A20" t="str">
            <v>Grand Total</v>
          </cell>
        </row>
      </sheetData>
      <sheetData sheetId="8"/>
      <sheetData sheetId="9">
        <row r="4">
          <cell r="A4" t="str">
            <v>Region</v>
          </cell>
          <cell r="B4" t="str">
            <v>(blank)</v>
          </cell>
          <cell r="C4" t="str">
            <v>425200-</v>
          </cell>
          <cell r="D4" t="str">
            <v>400000-</v>
          </cell>
          <cell r="E4" t="str">
            <v>300111-</v>
          </cell>
          <cell r="F4" t="str">
            <v>160650-</v>
          </cell>
          <cell r="G4" t="str">
            <v>400080-</v>
          </cell>
          <cell r="H4" t="str">
            <v>375100-</v>
          </cell>
          <cell r="I4" t="str">
            <v>Grand Total</v>
          </cell>
        </row>
        <row r="5">
          <cell r="A5" t="str">
            <v>#N/A</v>
          </cell>
        </row>
        <row r="6">
          <cell r="A6" t="str">
            <v>Region_SW</v>
          </cell>
        </row>
        <row r="7">
          <cell r="A7" t="str">
            <v>Region_WM</v>
          </cell>
        </row>
        <row r="8">
          <cell r="A8" t="str">
            <v>023-</v>
          </cell>
        </row>
        <row r="9">
          <cell r="A9" t="str">
            <v>Region_SO</v>
          </cell>
        </row>
        <row r="10">
          <cell r="A10" t="str">
            <v>Grand Total</v>
          </cell>
        </row>
      </sheetData>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Trade creditors"/>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443000-</v>
          </cell>
          <cell r="BF4" t="str">
            <v>400200-</v>
          </cell>
          <cell r="BG4" t="str">
            <v>730620-</v>
          </cell>
          <cell r="BH4" t="str">
            <v>430150-</v>
          </cell>
          <cell r="BI4" t="str">
            <v>300600-</v>
          </cell>
          <cell r="BJ4" t="str">
            <v>410010-</v>
          </cell>
          <cell r="BK4" t="str">
            <v>721725-</v>
          </cell>
          <cell r="BL4" t="str">
            <v>730640-</v>
          </cell>
          <cell r="BM4" t="str">
            <v>365020-</v>
          </cell>
          <cell r="BN4" t="str">
            <v>500100-</v>
          </cell>
          <cell r="BO4" t="str">
            <v>500000-</v>
          </cell>
          <cell r="BP4" t="str">
            <v>507000-</v>
          </cell>
          <cell r="BQ4" t="str">
            <v>356000-</v>
          </cell>
          <cell r="BR4" t="str">
            <v>300250-</v>
          </cell>
          <cell r="BS4" t="str">
            <v>300110-</v>
          </cell>
          <cell r="BT4" t="str">
            <v>415200-</v>
          </cell>
          <cell r="BU4" t="str">
            <v>360680-</v>
          </cell>
          <cell r="BV4" t="str">
            <v>Grand Total</v>
          </cell>
        </row>
        <row r="5">
          <cell r="A5" t="str">
            <v>#N/A</v>
          </cell>
        </row>
        <row r="6">
          <cell r="A6" t="str">
            <v>007-</v>
          </cell>
          <cell r="C6">
            <v>28038.54</v>
          </cell>
          <cell r="E6">
            <v>20568.38</v>
          </cell>
          <cell r="R6">
            <v>7931.25</v>
          </cell>
          <cell r="V6">
            <v>25000</v>
          </cell>
          <cell r="W6">
            <v>7500</v>
          </cell>
          <cell r="X6">
            <v>46642.3</v>
          </cell>
          <cell r="Y6">
            <v>3792.92</v>
          </cell>
          <cell r="Z6">
            <v>255265.17</v>
          </cell>
          <cell r="AU6">
            <v>3137</v>
          </cell>
          <cell r="BK6">
            <v>1162.07</v>
          </cell>
          <cell r="BV6">
            <v>399037.63</v>
          </cell>
          <cell r="BW6">
            <v>399037.63</v>
          </cell>
        </row>
        <row r="7">
          <cell r="A7" t="str">
            <v>017-</v>
          </cell>
          <cell r="C7">
            <v>59390.18</v>
          </cell>
          <cell r="D7">
            <v>3996.11</v>
          </cell>
          <cell r="E7">
            <v>7707.9</v>
          </cell>
          <cell r="F7">
            <v>4778.8500000000004</v>
          </cell>
          <cell r="BT7">
            <v>796</v>
          </cell>
          <cell r="BV7">
            <v>76669.039999999994</v>
          </cell>
          <cell r="BW7">
            <v>76669.039999999994</v>
          </cell>
        </row>
        <row r="8">
          <cell r="A8" t="str">
            <v>Region_SW</v>
          </cell>
          <cell r="F8">
            <v>95760.79</v>
          </cell>
          <cell r="G8">
            <v>69329.649999999994</v>
          </cell>
          <cell r="H8">
            <v>2218.64</v>
          </cell>
          <cell r="I8">
            <v>2677.96</v>
          </cell>
          <cell r="J8">
            <v>1984</v>
          </cell>
          <cell r="K8">
            <v>33477.68</v>
          </cell>
          <cell r="L8">
            <v>532.28</v>
          </cell>
          <cell r="M8">
            <v>558</v>
          </cell>
          <cell r="N8">
            <v>512</v>
          </cell>
          <cell r="O8">
            <v>97639.59</v>
          </cell>
          <cell r="P8">
            <v>1280.3599999999999</v>
          </cell>
          <cell r="Q8">
            <v>2342.19</v>
          </cell>
          <cell r="R8">
            <v>1669.92</v>
          </cell>
          <cell r="S8">
            <v>2500</v>
          </cell>
          <cell r="T8">
            <v>849.44</v>
          </cell>
          <cell r="U8">
            <v>500</v>
          </cell>
          <cell r="BV8">
            <v>313832.5</v>
          </cell>
          <cell r="BW8">
            <v>313832.5</v>
          </cell>
        </row>
        <row r="9">
          <cell r="A9" t="str">
            <v>Region_NW</v>
          </cell>
          <cell r="C9">
            <v>14757.32</v>
          </cell>
          <cell r="E9">
            <v>4191.82</v>
          </cell>
          <cell r="H9">
            <v>17839.43</v>
          </cell>
          <cell r="I9">
            <v>769</v>
          </cell>
          <cell r="J9">
            <v>1396.9</v>
          </cell>
          <cell r="K9">
            <v>61357.5</v>
          </cell>
          <cell r="M9">
            <v>1993.32</v>
          </cell>
          <cell r="O9">
            <v>34964.25</v>
          </cell>
          <cell r="P9">
            <v>1410</v>
          </cell>
          <cell r="Q9">
            <v>1410</v>
          </cell>
          <cell r="R9">
            <v>10794.47</v>
          </cell>
          <cell r="S9">
            <v>4000</v>
          </cell>
          <cell r="T9">
            <v>1005.63</v>
          </cell>
          <cell r="V9">
            <v>755.24</v>
          </cell>
          <cell r="Y9">
            <v>4269.5600000000004</v>
          </cell>
          <cell r="AA9">
            <v>646.19000000000005</v>
          </cell>
          <cell r="AB9">
            <v>810.01</v>
          </cell>
          <cell r="AC9">
            <v>3864.65</v>
          </cell>
          <cell r="AD9">
            <v>4995</v>
          </cell>
          <cell r="AE9">
            <v>907.34</v>
          </cell>
          <cell r="AF9">
            <v>2276.13</v>
          </cell>
          <cell r="AG9">
            <v>7682.2</v>
          </cell>
          <cell r="AH9">
            <v>8972.65</v>
          </cell>
          <cell r="AI9">
            <v>2089.1</v>
          </cell>
          <cell r="AJ9">
            <v>7924.03</v>
          </cell>
          <cell r="BV9">
            <v>201081.74</v>
          </cell>
          <cell r="BW9">
            <v>201081.74</v>
          </cell>
        </row>
        <row r="10">
          <cell r="A10" t="str">
            <v>027-</v>
          </cell>
          <cell r="E10">
            <v>15627.5</v>
          </cell>
          <cell r="AK10">
            <v>2500</v>
          </cell>
          <cell r="BV10">
            <v>18127.5</v>
          </cell>
          <cell r="BW10">
            <v>18127.5</v>
          </cell>
        </row>
        <row r="11">
          <cell r="A11" t="str">
            <v>Region_SE</v>
          </cell>
          <cell r="E11">
            <v>1180.3499999999999</v>
          </cell>
          <cell r="G11">
            <v>7123.44</v>
          </cell>
          <cell r="I11">
            <v>3317.17</v>
          </cell>
          <cell r="J11">
            <v>2836.85</v>
          </cell>
          <cell r="K11">
            <v>5513.69</v>
          </cell>
          <cell r="O11">
            <v>133578.87</v>
          </cell>
          <cell r="P11">
            <v>1136.2</v>
          </cell>
          <cell r="Q11">
            <v>1534.15</v>
          </cell>
          <cell r="R11">
            <v>16705.91</v>
          </cell>
          <cell r="S11">
            <v>9000</v>
          </cell>
          <cell r="T11">
            <v>2367.7399999999998</v>
          </cell>
          <cell r="Y11">
            <v>4998.1099999999997</v>
          </cell>
          <cell r="AC11">
            <v>1175.78</v>
          </cell>
          <cell r="AF11">
            <v>857</v>
          </cell>
          <cell r="AJ11">
            <v>88208.5</v>
          </cell>
          <cell r="AK11">
            <v>500</v>
          </cell>
          <cell r="AL11">
            <v>500</v>
          </cell>
          <cell r="AM11">
            <v>10039.58</v>
          </cell>
          <cell r="AN11">
            <v>2439.39</v>
          </cell>
          <cell r="AO11">
            <v>1151.76</v>
          </cell>
          <cell r="BV11">
            <v>294164.49</v>
          </cell>
          <cell r="BW11">
            <v>294164.49</v>
          </cell>
        </row>
        <row r="12">
          <cell r="A12" t="str">
            <v>014-</v>
          </cell>
          <cell r="U12">
            <v>5880.5</v>
          </cell>
          <cell r="Y12">
            <v>12909.2</v>
          </cell>
          <cell r="AF12">
            <v>12870.2965</v>
          </cell>
          <cell r="AN12">
            <v>76461</v>
          </cell>
          <cell r="AP12">
            <v>18000</v>
          </cell>
          <cell r="BU12">
            <v>2628</v>
          </cell>
          <cell r="BV12">
            <v>128748.99650000001</v>
          </cell>
          <cell r="BW12">
            <v>128748.99650000001</v>
          </cell>
        </row>
        <row r="13">
          <cell r="A13" t="str">
            <v>Region_EM</v>
          </cell>
          <cell r="J13">
            <v>2594.1999999999998</v>
          </cell>
          <cell r="K13">
            <v>16986</v>
          </cell>
          <cell r="O13">
            <v>10295.27423076923</v>
          </cell>
          <cell r="AH13">
            <v>18675</v>
          </cell>
          <cell r="AJ13">
            <v>4476.18</v>
          </cell>
          <cell r="AN13">
            <v>10574.03</v>
          </cell>
          <cell r="AR13">
            <v>8604</v>
          </cell>
          <cell r="BV13">
            <v>72204.684230769228</v>
          </cell>
          <cell r="BW13">
            <v>72204.684230769228</v>
          </cell>
        </row>
        <row r="14">
          <cell r="A14" t="str">
            <v>012-</v>
          </cell>
          <cell r="E14">
            <v>12000</v>
          </cell>
          <cell r="R14">
            <v>522.84</v>
          </cell>
          <cell r="AM14">
            <v>712.38</v>
          </cell>
          <cell r="BV14">
            <v>13235.22</v>
          </cell>
          <cell r="BW14">
            <v>13235.22</v>
          </cell>
        </row>
        <row r="15">
          <cell r="A15" t="str">
            <v>Region_LO</v>
          </cell>
          <cell r="E15">
            <v>18541.5</v>
          </cell>
          <cell r="G15">
            <v>625.1</v>
          </cell>
          <cell r="I15">
            <v>1120.1600000000001</v>
          </cell>
          <cell r="K15">
            <v>30827.25</v>
          </cell>
          <cell r="L15">
            <v>2481.6</v>
          </cell>
          <cell r="M15">
            <v>5500</v>
          </cell>
          <cell r="O15">
            <v>326130.96999999997</v>
          </cell>
          <cell r="Q15">
            <v>2119.15</v>
          </cell>
          <cell r="R15">
            <v>9107.99</v>
          </cell>
          <cell r="S15">
            <v>21974.06</v>
          </cell>
          <cell r="AH15">
            <v>45155.75</v>
          </cell>
          <cell r="AJ15">
            <v>90640.7</v>
          </cell>
          <cell r="AM15">
            <v>2313.36</v>
          </cell>
          <cell r="AO15">
            <v>1992.93</v>
          </cell>
          <cell r="AR15">
            <v>12227.76</v>
          </cell>
          <cell r="AS15">
            <v>575</v>
          </cell>
          <cell r="AT15">
            <v>620.87</v>
          </cell>
          <cell r="AU15">
            <v>1940.58</v>
          </cell>
          <cell r="AV15">
            <v>3809.45</v>
          </cell>
          <cell r="BV15">
            <v>577704.18000000005</v>
          </cell>
          <cell r="BW15">
            <v>577704.18000000005</v>
          </cell>
        </row>
        <row r="16">
          <cell r="A16" t="str">
            <v>Region_EA</v>
          </cell>
          <cell r="C16">
            <v>884</v>
          </cell>
          <cell r="G16">
            <v>983</v>
          </cell>
          <cell r="I16">
            <v>1974</v>
          </cell>
          <cell r="J16">
            <v>2757</v>
          </cell>
          <cell r="K16">
            <v>5856</v>
          </cell>
          <cell r="O16">
            <v>104051</v>
          </cell>
          <cell r="Q16">
            <v>3734</v>
          </cell>
          <cell r="R16">
            <v>16337.63</v>
          </cell>
          <cell r="S16">
            <v>1000</v>
          </cell>
          <cell r="T16">
            <v>1158</v>
          </cell>
          <cell r="W16">
            <v>543</v>
          </cell>
          <cell r="AC16">
            <v>581</v>
          </cell>
          <cell r="AH16">
            <v>4178.07</v>
          </cell>
          <cell r="AM16">
            <v>676</v>
          </cell>
          <cell r="AS16">
            <v>1528</v>
          </cell>
          <cell r="AW16">
            <v>3574.47</v>
          </cell>
          <cell r="AX16">
            <v>1552</v>
          </cell>
          <cell r="BV16">
            <v>151367.17000000001</v>
          </cell>
          <cell r="BW16">
            <v>151367.17000000001</v>
          </cell>
        </row>
        <row r="17">
          <cell r="A17" t="str">
            <v>008-</v>
          </cell>
          <cell r="E17">
            <v>30060</v>
          </cell>
          <cell r="G17">
            <v>1200</v>
          </cell>
          <cell r="K17">
            <v>33202</v>
          </cell>
          <cell r="N17">
            <v>4546.2700000000004</v>
          </cell>
          <cell r="Q17">
            <v>73000</v>
          </cell>
          <cell r="T17">
            <v>2406.33</v>
          </cell>
          <cell r="AU17">
            <v>1272.3800000000001</v>
          </cell>
          <cell r="AY17">
            <v>726.43</v>
          </cell>
          <cell r="BV17">
            <v>146413.41</v>
          </cell>
          <cell r="BW17">
            <v>146413.41</v>
          </cell>
        </row>
        <row r="18">
          <cell r="A18" t="str">
            <v>025-</v>
          </cell>
          <cell r="R18">
            <v>18967.439999999999</v>
          </cell>
          <cell r="AZ18">
            <v>106655.96</v>
          </cell>
          <cell r="BA18">
            <v>11242.5</v>
          </cell>
          <cell r="BB18">
            <v>69734.990000000005</v>
          </cell>
          <cell r="BV18">
            <v>206600.89</v>
          </cell>
          <cell r="BW18">
            <v>206600.89</v>
          </cell>
        </row>
        <row r="19">
          <cell r="A19" t="str">
            <v>Region_WM</v>
          </cell>
          <cell r="C19">
            <v>1175</v>
          </cell>
          <cell r="E19">
            <v>3323.06</v>
          </cell>
          <cell r="G19">
            <v>38475.79</v>
          </cell>
          <cell r="I19">
            <v>756.95</v>
          </cell>
          <cell r="J19">
            <v>2615.8000000000002</v>
          </cell>
          <cell r="K19">
            <v>60076.06</v>
          </cell>
          <cell r="M19">
            <v>1676.46</v>
          </cell>
          <cell r="N19">
            <v>1236.73</v>
          </cell>
          <cell r="O19">
            <v>95346.82</v>
          </cell>
          <cell r="P19">
            <v>5121.75</v>
          </cell>
          <cell r="R19">
            <v>1456.41</v>
          </cell>
          <cell r="V19">
            <v>1243.28</v>
          </cell>
          <cell r="W19">
            <v>7048.03</v>
          </cell>
          <cell r="AC19">
            <v>2646.17</v>
          </cell>
          <cell r="AM19">
            <v>2474.88</v>
          </cell>
          <cell r="AN19">
            <v>3807</v>
          </cell>
          <cell r="BC19">
            <v>3237.09</v>
          </cell>
          <cell r="BV19">
            <v>231717.28</v>
          </cell>
          <cell r="BW19">
            <v>231717.28</v>
          </cell>
        </row>
        <row r="20">
          <cell r="A20" t="str">
            <v>015-</v>
          </cell>
          <cell r="L20">
            <v>87022.3</v>
          </cell>
          <cell r="U20">
            <v>1213</v>
          </cell>
          <cell r="Y20">
            <v>5065</v>
          </cell>
          <cell r="BV20">
            <v>93300.3</v>
          </cell>
          <cell r="BW20">
            <v>93300.3</v>
          </cell>
        </row>
        <row r="21">
          <cell r="A21" t="str">
            <v>Region_SO</v>
          </cell>
          <cell r="C21">
            <v>14100</v>
          </cell>
          <cell r="F21">
            <v>16496.080000000002</v>
          </cell>
          <cell r="H21">
            <v>163370.79</v>
          </cell>
          <cell r="I21">
            <v>500</v>
          </cell>
          <cell r="J21">
            <v>2839.2</v>
          </cell>
          <cell r="K21">
            <v>54902.5</v>
          </cell>
          <cell r="O21">
            <v>100042.96</v>
          </cell>
          <cell r="P21">
            <v>800</v>
          </cell>
          <cell r="R21">
            <v>8220.67</v>
          </cell>
          <cell r="S21">
            <v>3000</v>
          </cell>
          <cell r="Y21">
            <v>4379.45</v>
          </cell>
          <cell r="AH21">
            <v>6914.43</v>
          </cell>
          <cell r="AJ21">
            <v>822.39</v>
          </cell>
          <cell r="BD21">
            <v>566.76</v>
          </cell>
          <cell r="BV21">
            <v>376955.23</v>
          </cell>
          <cell r="BW21">
            <v>376955.23</v>
          </cell>
        </row>
        <row r="22">
          <cell r="A22" t="str">
            <v>028-</v>
          </cell>
          <cell r="BC22">
            <v>506</v>
          </cell>
          <cell r="BV22">
            <v>506</v>
          </cell>
          <cell r="BW22">
            <v>506</v>
          </cell>
        </row>
        <row r="23">
          <cell r="A23" t="str">
            <v>032-</v>
          </cell>
          <cell r="E23">
            <v>46939.94</v>
          </cell>
          <cell r="R23">
            <v>2320</v>
          </cell>
          <cell r="BE23">
            <v>1980</v>
          </cell>
          <cell r="BV23">
            <v>51239.94</v>
          </cell>
          <cell r="BW23">
            <v>51239.94</v>
          </cell>
        </row>
        <row r="24">
          <cell r="A24" t="str">
            <v>031-</v>
          </cell>
          <cell r="E24">
            <v>7833</v>
          </cell>
          <cell r="BF24">
            <v>58.8</v>
          </cell>
          <cell r="BV24">
            <v>7891.8</v>
          </cell>
          <cell r="BW24">
            <v>7891.8</v>
          </cell>
        </row>
        <row r="25">
          <cell r="A25" t="str">
            <v>Region_YH</v>
          </cell>
          <cell r="D25">
            <v>501.6</v>
          </cell>
          <cell r="E25">
            <v>5896.15</v>
          </cell>
          <cell r="G25">
            <v>19282.18</v>
          </cell>
          <cell r="I25">
            <v>616.88</v>
          </cell>
          <cell r="J25">
            <v>4224.2</v>
          </cell>
          <cell r="L25">
            <v>3194</v>
          </cell>
          <cell r="M25">
            <v>9180</v>
          </cell>
          <cell r="N25">
            <v>1985.8</v>
          </cell>
          <cell r="O25">
            <v>22623</v>
          </cell>
          <cell r="P25">
            <v>1542</v>
          </cell>
          <cell r="Q25">
            <v>2139.48</v>
          </cell>
          <cell r="R25">
            <v>5589.82</v>
          </cell>
          <cell r="S25">
            <v>630</v>
          </cell>
          <cell r="W25">
            <v>1293.45</v>
          </cell>
          <cell r="Y25">
            <v>650</v>
          </cell>
          <cell r="AA25">
            <v>892.53</v>
          </cell>
          <cell r="AF25">
            <v>1276.6099999999999</v>
          </cell>
          <cell r="AH25">
            <v>13257.05</v>
          </cell>
          <cell r="AJ25">
            <v>23020.17</v>
          </cell>
          <cell r="AM25">
            <v>1810</v>
          </cell>
          <cell r="AZ25">
            <v>2163.6999999999998</v>
          </cell>
          <cell r="BF25">
            <v>3350</v>
          </cell>
          <cell r="BG25">
            <v>1156.82</v>
          </cell>
          <cell r="BH25">
            <v>657.9</v>
          </cell>
          <cell r="BV25">
            <v>126933.34</v>
          </cell>
          <cell r="BW25">
            <v>126933.34</v>
          </cell>
        </row>
        <row r="26">
          <cell r="A26" t="str">
            <v>Region_NE</v>
          </cell>
          <cell r="G26">
            <v>8347.2000000000007</v>
          </cell>
          <cell r="H26">
            <v>1410</v>
          </cell>
          <cell r="I26">
            <v>540.48</v>
          </cell>
          <cell r="J26">
            <v>4309.7</v>
          </cell>
          <cell r="K26">
            <v>9161.02</v>
          </cell>
          <cell r="O26">
            <v>34075.39</v>
          </cell>
          <cell r="P26">
            <v>1800</v>
          </cell>
          <cell r="Q26">
            <v>697.98</v>
          </cell>
          <cell r="R26">
            <v>8651.77</v>
          </cell>
          <cell r="T26">
            <v>1908.72</v>
          </cell>
          <cell r="AA26">
            <v>897.22</v>
          </cell>
          <cell r="AD26">
            <v>1658</v>
          </cell>
          <cell r="AI26">
            <v>670</v>
          </cell>
          <cell r="AX26">
            <v>1500</v>
          </cell>
          <cell r="BC26">
            <v>1587.06</v>
          </cell>
          <cell r="BD26">
            <v>1400</v>
          </cell>
          <cell r="BF26">
            <v>1000</v>
          </cell>
          <cell r="BI26">
            <v>10114.700000000001</v>
          </cell>
          <cell r="BJ26">
            <v>5842.25</v>
          </cell>
          <cell r="BS26">
            <v>1000</v>
          </cell>
          <cell r="BV26">
            <v>96571.49</v>
          </cell>
          <cell r="BW26">
            <v>96571.49</v>
          </cell>
        </row>
        <row r="27">
          <cell r="A27" t="str">
            <v>005-</v>
          </cell>
          <cell r="C27">
            <v>31476</v>
          </cell>
          <cell r="E27">
            <v>2673</v>
          </cell>
          <cell r="BV27">
            <v>34149</v>
          </cell>
          <cell r="BW27">
            <v>34149</v>
          </cell>
        </row>
        <row r="28">
          <cell r="A28" t="str">
            <v>030-</v>
          </cell>
          <cell r="C28">
            <v>3231.25</v>
          </cell>
          <cell r="BL28">
            <v>621331</v>
          </cell>
          <cell r="BV28">
            <v>621331</v>
          </cell>
          <cell r="BW28">
            <v>541737.25</v>
          </cell>
        </row>
        <row r="29">
          <cell r="A29" t="str">
            <v>009-</v>
          </cell>
          <cell r="E29">
            <v>6168.75</v>
          </cell>
          <cell r="BV29">
            <v>6168.75</v>
          </cell>
          <cell r="BW29">
            <v>6168.75</v>
          </cell>
        </row>
        <row r="30">
          <cell r="A30" t="str">
            <v>011-</v>
          </cell>
          <cell r="U30">
            <v>4000</v>
          </cell>
          <cell r="BV30">
            <v>4000</v>
          </cell>
          <cell r="BW30">
            <v>4000</v>
          </cell>
        </row>
        <row r="31">
          <cell r="A31" t="str">
            <v>006-</v>
          </cell>
          <cell r="E31">
            <v>881.25</v>
          </cell>
          <cell r="R31">
            <v>6185.3</v>
          </cell>
          <cell r="U31">
            <v>5976.13</v>
          </cell>
          <cell r="BM31">
            <v>7578.57</v>
          </cell>
          <cell r="BN31">
            <v>23787.88</v>
          </cell>
          <cell r="BO31">
            <v>57000</v>
          </cell>
          <cell r="BP31">
            <v>2833.7</v>
          </cell>
          <cell r="BV31">
            <v>104242.83</v>
          </cell>
          <cell r="BW31">
            <v>104242.83</v>
          </cell>
        </row>
        <row r="32">
          <cell r="A32" t="str">
            <v>021-</v>
          </cell>
          <cell r="J32">
            <v>19537.099999999999</v>
          </cell>
          <cell r="AQ32">
            <v>2448.0500000000002</v>
          </cell>
          <cell r="BQ32">
            <v>29638.34</v>
          </cell>
          <cell r="BR32">
            <v>196418.04</v>
          </cell>
          <cell r="BV32">
            <v>248041.53</v>
          </cell>
          <cell r="BW32">
            <v>248041.53</v>
          </cell>
        </row>
        <row r="33">
          <cell r="A33" t="str">
            <v>(blank)</v>
          </cell>
        </row>
        <row r="34">
          <cell r="A34" t="str">
            <v>Grand Total</v>
          </cell>
          <cell r="C34">
            <v>149821.04</v>
          </cell>
          <cell r="D34">
            <v>4497.71</v>
          </cell>
          <cell r="E34">
            <v>183592.6</v>
          </cell>
          <cell r="F34">
            <v>117035.72</v>
          </cell>
          <cell r="G34">
            <v>145366.35999999999</v>
          </cell>
          <cell r="H34">
            <v>184838.86</v>
          </cell>
          <cell r="I34">
            <v>12272.6</v>
          </cell>
          <cell r="J34">
            <v>45094.95</v>
          </cell>
          <cell r="K34">
            <v>311359.7</v>
          </cell>
          <cell r="L34">
            <v>93230.18</v>
          </cell>
          <cell r="M34">
            <v>18907.78</v>
          </cell>
          <cell r="N34">
            <v>8280.7999999999993</v>
          </cell>
          <cell r="O34">
            <v>958748.12423076923</v>
          </cell>
          <cell r="P34">
            <v>13090.31</v>
          </cell>
          <cell r="Q34">
            <v>86976.95</v>
          </cell>
          <cell r="R34">
            <v>114461.42</v>
          </cell>
          <cell r="S34">
            <v>42104.06</v>
          </cell>
          <cell r="T34">
            <v>9695.86</v>
          </cell>
          <cell r="U34">
            <v>17569.63</v>
          </cell>
          <cell r="V34">
            <v>26998.52</v>
          </cell>
          <cell r="W34">
            <v>16384.48</v>
          </cell>
          <cell r="X34">
            <v>46642.3</v>
          </cell>
          <cell r="Y34">
            <v>36064.239999999998</v>
          </cell>
          <cell r="Z34">
            <v>255265.17</v>
          </cell>
          <cell r="AA34">
            <v>2435.94</v>
          </cell>
          <cell r="AB34">
            <v>810.01</v>
          </cell>
          <cell r="AC34">
            <v>8267.6</v>
          </cell>
          <cell r="AD34">
            <v>6653</v>
          </cell>
          <cell r="AE34">
            <v>907.34</v>
          </cell>
          <cell r="AF34">
            <v>17280.036500000002</v>
          </cell>
          <cell r="AG34">
            <v>7682.2</v>
          </cell>
          <cell r="AH34">
            <v>97152.95</v>
          </cell>
          <cell r="AI34">
            <v>2759.1</v>
          </cell>
          <cell r="AJ34">
            <v>215091.97</v>
          </cell>
          <cell r="AK34">
            <v>3000</v>
          </cell>
          <cell r="AL34">
            <v>500</v>
          </cell>
          <cell r="AM34">
            <v>18026.2</v>
          </cell>
          <cell r="AN34">
            <v>93281.42</v>
          </cell>
          <cell r="AO34">
            <v>3144.69</v>
          </cell>
          <cell r="AP34">
            <v>18000</v>
          </cell>
          <cell r="AQ34">
            <v>2448.0500000000002</v>
          </cell>
          <cell r="AR34">
            <v>20831.759999999998</v>
          </cell>
          <cell r="AS34">
            <v>2103</v>
          </cell>
          <cell r="AT34">
            <v>620.87</v>
          </cell>
          <cell r="AU34">
            <v>6349.96</v>
          </cell>
          <cell r="AV34">
            <v>3809.45</v>
          </cell>
          <cell r="AW34">
            <v>3574.47</v>
          </cell>
          <cell r="AX34">
            <v>3052</v>
          </cell>
          <cell r="AY34">
            <v>726.43</v>
          </cell>
          <cell r="AZ34">
            <v>108819.66</v>
          </cell>
          <cell r="BA34">
            <v>11242.5</v>
          </cell>
          <cell r="BB34">
            <v>69734.990000000005</v>
          </cell>
          <cell r="BC34">
            <v>5330.15</v>
          </cell>
          <cell r="BD34">
            <v>1966.76</v>
          </cell>
          <cell r="BE34">
            <v>1980</v>
          </cell>
          <cell r="BF34">
            <v>4408.8</v>
          </cell>
          <cell r="BG34">
            <v>1156.82</v>
          </cell>
          <cell r="BH34">
            <v>657.9</v>
          </cell>
          <cell r="BI34">
            <v>10114.700000000001</v>
          </cell>
          <cell r="BJ34">
            <v>5842.25</v>
          </cell>
          <cell r="BK34">
            <v>1162.07</v>
          </cell>
          <cell r="BL34">
            <v>621331</v>
          </cell>
          <cell r="BM34">
            <v>7578.57</v>
          </cell>
          <cell r="BN34">
            <v>23787.88</v>
          </cell>
          <cell r="BO34">
            <v>57000</v>
          </cell>
          <cell r="BP34">
            <v>2833.7</v>
          </cell>
          <cell r="BQ34">
            <v>29638.34</v>
          </cell>
          <cell r="BR34">
            <v>196418.04</v>
          </cell>
          <cell r="BS34">
            <v>1000</v>
          </cell>
          <cell r="BT34">
            <v>796</v>
          </cell>
          <cell r="BU34">
            <v>2628</v>
          </cell>
          <cell r="BV34">
            <v>4602235.9407307701</v>
          </cell>
          <cell r="BW34">
            <v>4522642.1907307692</v>
          </cell>
        </row>
      </sheetData>
      <sheetData sheetId="2"/>
      <sheetData sheetId="3"/>
      <sheetData sheetId="4">
        <row r="4">
          <cell r="A4" t="str">
            <v>Region</v>
          </cell>
          <cell r="B4" t="str">
            <v>(blank)</v>
          </cell>
          <cell r="C4" t="str">
            <v>300112-</v>
          </cell>
          <cell r="D4" t="str">
            <v>300400-</v>
          </cell>
          <cell r="E4" t="str">
            <v>300320-</v>
          </cell>
          <cell r="F4" t="str">
            <v>Grand Total</v>
          </cell>
        </row>
        <row r="5">
          <cell r="A5" t="str">
            <v>#N/A</v>
          </cell>
        </row>
        <row r="6">
          <cell r="A6" t="str">
            <v>Region_NW</v>
          </cell>
          <cell r="C6">
            <v>16859.099999999999</v>
          </cell>
          <cell r="D6">
            <v>5260.67</v>
          </cell>
          <cell r="F6">
            <v>22119.77</v>
          </cell>
        </row>
        <row r="7">
          <cell r="A7" t="str">
            <v>Region_SW</v>
          </cell>
          <cell r="C7">
            <v>46801.73</v>
          </cell>
          <cell r="D7">
            <v>808.68</v>
          </cell>
          <cell r="E7">
            <v>2456.33</v>
          </cell>
          <cell r="F7">
            <v>50066.74</v>
          </cell>
        </row>
        <row r="8">
          <cell r="A8" t="str">
            <v>Region_SE</v>
          </cell>
          <cell r="C8">
            <v>15416.4</v>
          </cell>
          <cell r="D8">
            <v>5053.8999999999996</v>
          </cell>
          <cell r="E8">
            <v>3639</v>
          </cell>
          <cell r="F8">
            <v>24109.3</v>
          </cell>
        </row>
        <row r="9">
          <cell r="A9" t="str">
            <v>Region_LO</v>
          </cell>
          <cell r="C9">
            <v>10900.98</v>
          </cell>
          <cell r="D9">
            <v>2265.33</v>
          </cell>
          <cell r="F9">
            <v>13166.31</v>
          </cell>
        </row>
        <row r="10">
          <cell r="A10" t="str">
            <v>Region_EA</v>
          </cell>
          <cell r="C10">
            <v>7091.2</v>
          </cell>
          <cell r="D10">
            <v>638.04</v>
          </cell>
          <cell r="E10">
            <v>2426</v>
          </cell>
          <cell r="F10">
            <v>10155.24</v>
          </cell>
        </row>
        <row r="11">
          <cell r="A11" t="str">
            <v>Region_WM</v>
          </cell>
          <cell r="C11">
            <v>30998.9</v>
          </cell>
          <cell r="D11">
            <v>11615.97</v>
          </cell>
          <cell r="F11">
            <v>42614.87</v>
          </cell>
        </row>
        <row r="12">
          <cell r="A12" t="str">
            <v>Region_SO</v>
          </cell>
          <cell r="C12">
            <v>7592.47</v>
          </cell>
          <cell r="D12">
            <v>210.96</v>
          </cell>
          <cell r="F12">
            <v>7803.43</v>
          </cell>
        </row>
        <row r="13">
          <cell r="A13" t="str">
            <v>Region_NE</v>
          </cell>
          <cell r="C13">
            <v>8866.07</v>
          </cell>
          <cell r="D13">
            <v>328.72</v>
          </cell>
          <cell r="F13">
            <v>9194.7900000000009</v>
          </cell>
        </row>
        <row r="14">
          <cell r="A14" t="str">
            <v>Region_YH</v>
          </cell>
          <cell r="C14">
            <v>29053.18</v>
          </cell>
          <cell r="F14">
            <v>29053.18</v>
          </cell>
        </row>
        <row r="15">
          <cell r="A15" t="str">
            <v>Grand Total</v>
          </cell>
          <cell r="C15">
            <v>173580.03</v>
          </cell>
          <cell r="D15">
            <v>26182.27</v>
          </cell>
          <cell r="E15">
            <v>8521.33</v>
          </cell>
          <cell r="F15">
            <v>208283.63</v>
          </cell>
        </row>
      </sheetData>
      <sheetData sheetId="5"/>
      <sheetData sheetId="6">
        <row r="4">
          <cell r="A4" t="str">
            <v>Region</v>
          </cell>
          <cell r="B4" t="str">
            <v>(blank)</v>
          </cell>
          <cell r="C4" t="str">
            <v>350100-</v>
          </cell>
          <cell r="D4" t="str">
            <v>Grand Total</v>
          </cell>
        </row>
        <row r="5">
          <cell r="A5" t="str">
            <v>#N/A</v>
          </cell>
        </row>
        <row r="6">
          <cell r="A6" t="str">
            <v>014-</v>
          </cell>
          <cell r="C6">
            <v>629.08000000000004</v>
          </cell>
          <cell r="D6">
            <v>629.08000000000004</v>
          </cell>
        </row>
        <row r="7">
          <cell r="A7" t="str">
            <v>Region_NW</v>
          </cell>
          <cell r="C7">
            <v>30086.28</v>
          </cell>
          <cell r="D7">
            <v>30086.28</v>
          </cell>
        </row>
        <row r="8">
          <cell r="A8" t="str">
            <v>Region_SE</v>
          </cell>
          <cell r="C8">
            <v>20820.13</v>
          </cell>
          <cell r="D8">
            <v>20820.13</v>
          </cell>
        </row>
        <row r="9">
          <cell r="A9" t="str">
            <v>Region_SW</v>
          </cell>
          <cell r="C9">
            <v>36036.089999999997</v>
          </cell>
          <cell r="D9">
            <v>36036.089999999997</v>
          </cell>
        </row>
        <row r="10">
          <cell r="A10" t="str">
            <v>028-</v>
          </cell>
          <cell r="C10">
            <v>5163.91</v>
          </cell>
          <cell r="D10">
            <v>5163.91</v>
          </cell>
        </row>
        <row r="11">
          <cell r="A11" t="str">
            <v>Region_LO</v>
          </cell>
          <cell r="C11">
            <v>23753.89</v>
          </cell>
          <cell r="D11">
            <v>23753.89</v>
          </cell>
        </row>
        <row r="12">
          <cell r="A12" t="str">
            <v>Region_EA</v>
          </cell>
          <cell r="C12">
            <v>10385</v>
          </cell>
          <cell r="D12">
            <v>10385</v>
          </cell>
        </row>
        <row r="13">
          <cell r="A13" t="str">
            <v>025-</v>
          </cell>
          <cell r="C13">
            <v>102.15</v>
          </cell>
          <cell r="D13">
            <v>102.15</v>
          </cell>
        </row>
        <row r="14">
          <cell r="A14" t="str">
            <v>Region_WM</v>
          </cell>
          <cell r="C14">
            <v>23158.55</v>
          </cell>
          <cell r="D14">
            <v>23158.55</v>
          </cell>
        </row>
        <row r="15">
          <cell r="A15" t="str">
            <v>015-</v>
          </cell>
          <cell r="C15">
            <v>2541.8200000000002</v>
          </cell>
          <cell r="D15">
            <v>2541.8200000000002</v>
          </cell>
        </row>
        <row r="16">
          <cell r="A16" t="str">
            <v>Region_SO</v>
          </cell>
          <cell r="C16">
            <v>7604.39</v>
          </cell>
          <cell r="D16">
            <v>7604.39</v>
          </cell>
        </row>
        <row r="17">
          <cell r="A17" t="str">
            <v>003-</v>
          </cell>
          <cell r="C17">
            <v>2553.48</v>
          </cell>
          <cell r="D17">
            <v>2553.48</v>
          </cell>
        </row>
        <row r="18">
          <cell r="A18" t="str">
            <v>026-</v>
          </cell>
          <cell r="C18">
            <v>940.74</v>
          </cell>
          <cell r="D18">
            <v>940.74</v>
          </cell>
        </row>
        <row r="19">
          <cell r="A19" t="str">
            <v>Region_YH</v>
          </cell>
          <cell r="C19">
            <v>7565.44</v>
          </cell>
          <cell r="D19">
            <v>7565.44</v>
          </cell>
        </row>
        <row r="20">
          <cell r="A20" t="str">
            <v>Region_NE</v>
          </cell>
          <cell r="C20">
            <v>8033.47</v>
          </cell>
          <cell r="D20">
            <v>8033.47</v>
          </cell>
        </row>
        <row r="21">
          <cell r="A21" t="str">
            <v>Grand Total</v>
          </cell>
          <cell r="C21">
            <v>179374.42</v>
          </cell>
          <cell r="D21">
            <v>179374.42</v>
          </cell>
        </row>
      </sheetData>
      <sheetData sheetId="7"/>
      <sheetData sheetId="8">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350100-</v>
          </cell>
          <cell r="Z4" t="str">
            <v>446020-</v>
          </cell>
          <cell r="AA4" t="str">
            <v>425400-</v>
          </cell>
          <cell r="AB4" t="str">
            <v>Grand Total</v>
          </cell>
        </row>
        <row r="5">
          <cell r="A5" t="str">
            <v>#N/A</v>
          </cell>
        </row>
        <row r="6">
          <cell r="A6" t="str">
            <v>007-</v>
          </cell>
          <cell r="D6">
            <v>28876</v>
          </cell>
          <cell r="E6">
            <v>59992</v>
          </cell>
          <cell r="F6">
            <v>7443</v>
          </cell>
          <cell r="G6">
            <v>7734</v>
          </cell>
          <cell r="AB6">
            <v>104045</v>
          </cell>
        </row>
        <row r="7">
          <cell r="A7" t="str">
            <v>017-</v>
          </cell>
          <cell r="C7">
            <v>881.25</v>
          </cell>
          <cell r="AB7">
            <v>881.25</v>
          </cell>
        </row>
        <row r="8">
          <cell r="A8" t="str">
            <v>Region_NW</v>
          </cell>
          <cell r="H8">
            <v>127904.7</v>
          </cell>
          <cell r="I8">
            <v>42147.61</v>
          </cell>
          <cell r="J8">
            <v>103514.43</v>
          </cell>
          <cell r="K8">
            <v>15436.9</v>
          </cell>
          <cell r="L8">
            <v>7683.67</v>
          </cell>
          <cell r="M8">
            <v>6034.9</v>
          </cell>
          <cell r="N8">
            <v>543.69000000000005</v>
          </cell>
          <cell r="AB8">
            <v>303265.90000000002</v>
          </cell>
        </row>
        <row r="9">
          <cell r="A9" t="str">
            <v>Region_SW</v>
          </cell>
          <cell r="I9">
            <v>716.49</v>
          </cell>
          <cell r="J9">
            <v>31009.3</v>
          </cell>
          <cell r="O9">
            <v>577.19000000000005</v>
          </cell>
          <cell r="AB9">
            <v>32302.98</v>
          </cell>
        </row>
        <row r="10">
          <cell r="A10" t="str">
            <v>Region_SE</v>
          </cell>
          <cell r="H10">
            <v>33895.07</v>
          </cell>
          <cell r="J10">
            <v>26887.34</v>
          </cell>
          <cell r="L10">
            <v>1182.6400000000001</v>
          </cell>
          <cell r="M10">
            <v>1257.49</v>
          </cell>
          <cell r="AB10">
            <v>63222.54</v>
          </cell>
        </row>
        <row r="11">
          <cell r="A11" t="str">
            <v>Region_EM</v>
          </cell>
          <cell r="H11">
            <v>50288.7</v>
          </cell>
          <cell r="I11">
            <v>7440.5767777777774</v>
          </cell>
          <cell r="J11">
            <v>44001.312999999995</v>
          </cell>
          <cell r="P11">
            <v>1286.7858888888888</v>
          </cell>
          <cell r="AB11">
            <v>103017.37566666666</v>
          </cell>
        </row>
        <row r="12">
          <cell r="A12" t="str">
            <v>Region_LO</v>
          </cell>
          <cell r="H12">
            <v>32848.269999999997</v>
          </cell>
          <cell r="I12">
            <v>18761.03</v>
          </cell>
          <cell r="J12">
            <v>40031.72</v>
          </cell>
          <cell r="K12">
            <v>7098.12</v>
          </cell>
          <cell r="M12">
            <v>2182.48</v>
          </cell>
          <cell r="Q12">
            <v>1710</v>
          </cell>
          <cell r="R12">
            <v>2803.64</v>
          </cell>
          <cell r="S12">
            <v>698.3</v>
          </cell>
          <cell r="AB12">
            <v>106133.56</v>
          </cell>
        </row>
        <row r="13">
          <cell r="A13" t="str">
            <v>Region_EA</v>
          </cell>
          <cell r="H13">
            <v>61908</v>
          </cell>
          <cell r="I13">
            <v>16498</v>
          </cell>
          <cell r="J13">
            <v>37677.43</v>
          </cell>
          <cell r="K13">
            <v>1819.69</v>
          </cell>
          <cell r="M13">
            <v>6570</v>
          </cell>
          <cell r="N13">
            <v>2033.87</v>
          </cell>
          <cell r="R13">
            <v>1159</v>
          </cell>
          <cell r="AB13">
            <v>127665.99</v>
          </cell>
        </row>
        <row r="14">
          <cell r="A14" t="str">
            <v>025-</v>
          </cell>
          <cell r="T14">
            <v>2342.5</v>
          </cell>
          <cell r="AB14">
            <v>2342.5</v>
          </cell>
        </row>
        <row r="15">
          <cell r="A15" t="str">
            <v>Region_WM</v>
          </cell>
          <cell r="H15">
            <v>130746</v>
          </cell>
          <cell r="I15">
            <v>21026.82</v>
          </cell>
          <cell r="J15">
            <v>74924.25</v>
          </cell>
          <cell r="N15">
            <v>839.97</v>
          </cell>
          <cell r="U15">
            <v>589.05999999999995</v>
          </cell>
          <cell r="AB15">
            <v>228126.1</v>
          </cell>
        </row>
        <row r="16">
          <cell r="A16" t="str">
            <v>015-</v>
          </cell>
          <cell r="V16">
            <v>78795.929999999993</v>
          </cell>
          <cell r="W16">
            <v>2017.2</v>
          </cell>
          <cell r="X16">
            <v>16249</v>
          </cell>
          <cell r="AB16">
            <v>97062.13</v>
          </cell>
        </row>
        <row r="17">
          <cell r="A17" t="str">
            <v>Region_SO</v>
          </cell>
          <cell r="H17">
            <v>76030</v>
          </cell>
          <cell r="I17">
            <v>18531.349999999999</v>
          </cell>
          <cell r="J17">
            <v>22900.16</v>
          </cell>
          <cell r="AB17">
            <v>117461.51</v>
          </cell>
        </row>
        <row r="18">
          <cell r="A18" t="str">
            <v>008-</v>
          </cell>
          <cell r="I18">
            <v>32308</v>
          </cell>
          <cell r="AB18">
            <v>32308</v>
          </cell>
        </row>
        <row r="19">
          <cell r="A19" t="str">
            <v>026-</v>
          </cell>
          <cell r="J19">
            <v>3300</v>
          </cell>
          <cell r="AB19">
            <v>3300</v>
          </cell>
        </row>
        <row r="20">
          <cell r="A20" t="str">
            <v>Region_YH</v>
          </cell>
          <cell r="C20">
            <v>564.17999999999995</v>
          </cell>
          <cell r="H20">
            <v>127384.95</v>
          </cell>
          <cell r="I20">
            <v>12027.01</v>
          </cell>
          <cell r="J20">
            <v>78760.553076923068</v>
          </cell>
          <cell r="L20">
            <v>720.21</v>
          </cell>
          <cell r="N20">
            <v>1305.5054794520547</v>
          </cell>
          <cell r="Y20">
            <v>2430</v>
          </cell>
          <cell r="Z20">
            <v>560.91</v>
          </cell>
          <cell r="AB20">
            <v>223753.3185563751</v>
          </cell>
        </row>
        <row r="21">
          <cell r="A21" t="str">
            <v>Region_NE</v>
          </cell>
          <cell r="I21">
            <v>4688.3</v>
          </cell>
          <cell r="J21">
            <v>34068.620000000003</v>
          </cell>
          <cell r="R21">
            <v>700</v>
          </cell>
          <cell r="AA21">
            <v>2930.12</v>
          </cell>
          <cell r="AB21">
            <v>42387.040000000001</v>
          </cell>
        </row>
        <row r="22">
          <cell r="A22" t="str">
            <v>Grand Total</v>
          </cell>
          <cell r="C22">
            <v>1445.43</v>
          </cell>
          <cell r="D22">
            <v>28876</v>
          </cell>
          <cell r="E22">
            <v>59992</v>
          </cell>
          <cell r="F22">
            <v>7443</v>
          </cell>
          <cell r="G22">
            <v>7734</v>
          </cell>
          <cell r="H22">
            <v>641005.68999999994</v>
          </cell>
          <cell r="I22">
            <v>174145.1867777778</v>
          </cell>
          <cell r="J22">
            <v>497075.11607692303</v>
          </cell>
          <cell r="K22">
            <v>24354.71</v>
          </cell>
          <cell r="L22">
            <v>9586.52</v>
          </cell>
          <cell r="M22">
            <v>16044.87</v>
          </cell>
          <cell r="N22">
            <v>4723.0354794520545</v>
          </cell>
          <cell r="O22">
            <v>577.19000000000005</v>
          </cell>
          <cell r="P22">
            <v>1286.7858888888888</v>
          </cell>
          <cell r="Q22">
            <v>1710</v>
          </cell>
          <cell r="R22">
            <v>4662.6400000000003</v>
          </cell>
          <cell r="S22">
            <v>698.3</v>
          </cell>
          <cell r="T22">
            <v>2342.5</v>
          </cell>
          <cell r="U22">
            <v>589.05999999999995</v>
          </cell>
          <cell r="V22">
            <v>78795.929999999993</v>
          </cell>
          <cell r="W22">
            <v>2017.2</v>
          </cell>
          <cell r="X22">
            <v>16249</v>
          </cell>
          <cell r="Y22">
            <v>2430</v>
          </cell>
          <cell r="Z22">
            <v>560.91</v>
          </cell>
          <cell r="AA22">
            <v>2930.12</v>
          </cell>
          <cell r="AB22">
            <v>1587275.1942230419</v>
          </cell>
        </row>
      </sheetData>
      <sheetData sheetId="9"/>
      <sheetData sheetId="10">
        <row r="4">
          <cell r="A4" t="str">
            <v>Region</v>
          </cell>
          <cell r="B4" t="str">
            <v>(blank)</v>
          </cell>
          <cell r="C4" t="str">
            <v>425200-</v>
          </cell>
          <cell r="D4" t="str">
            <v>400000-</v>
          </cell>
          <cell r="E4" t="str">
            <v>160650-</v>
          </cell>
          <cell r="F4" t="str">
            <v>400080-</v>
          </cell>
          <cell r="G4" t="str">
            <v>375100-</v>
          </cell>
          <cell r="H4" t="str">
            <v>356000-</v>
          </cell>
          <cell r="I4" t="str">
            <v>405000-</v>
          </cell>
          <cell r="J4" t="str">
            <v>400020-</v>
          </cell>
          <cell r="K4" t="str">
            <v>Grand Total</v>
          </cell>
        </row>
        <row r="5">
          <cell r="A5" t="str">
            <v>#N/A</v>
          </cell>
        </row>
        <row r="6">
          <cell r="A6" t="str">
            <v>Region_SW</v>
          </cell>
          <cell r="C6">
            <v>829.26</v>
          </cell>
          <cell r="D6">
            <v>8194.58</v>
          </cell>
          <cell r="K6">
            <v>9023.84</v>
          </cell>
        </row>
        <row r="7">
          <cell r="A7" t="str">
            <v>023-</v>
          </cell>
          <cell r="E7">
            <v>57811.21</v>
          </cell>
          <cell r="K7">
            <v>57811.21</v>
          </cell>
        </row>
        <row r="8">
          <cell r="A8" t="str">
            <v>Region_SO</v>
          </cell>
          <cell r="F8">
            <v>1224.99</v>
          </cell>
          <cell r="G8">
            <v>563.76</v>
          </cell>
          <cell r="K8">
            <v>1788.75</v>
          </cell>
        </row>
        <row r="9">
          <cell r="A9" t="str">
            <v>Region_YH</v>
          </cell>
          <cell r="H9">
            <v>2757.29</v>
          </cell>
          <cell r="K9">
            <v>2757.29</v>
          </cell>
        </row>
        <row r="10">
          <cell r="A10" t="str">
            <v>Region_NE</v>
          </cell>
          <cell r="I10">
            <v>1500</v>
          </cell>
          <cell r="K10">
            <v>1500</v>
          </cell>
        </row>
        <row r="11">
          <cell r="A11" t="str">
            <v>008-</v>
          </cell>
          <cell r="J11">
            <v>97372</v>
          </cell>
          <cell r="K11">
            <v>97372</v>
          </cell>
        </row>
        <row r="12">
          <cell r="A12" t="str">
            <v>Grand Total</v>
          </cell>
          <cell r="C12">
            <v>829.26</v>
          </cell>
          <cell r="D12">
            <v>8194.58</v>
          </cell>
          <cell r="E12">
            <v>57811.21</v>
          </cell>
          <cell r="F12">
            <v>1224.99</v>
          </cell>
          <cell r="G12">
            <v>563.76</v>
          </cell>
          <cell r="H12">
            <v>2757.29</v>
          </cell>
          <cell r="I12">
            <v>1500</v>
          </cell>
          <cell r="J12">
            <v>97372</v>
          </cell>
          <cell r="K12">
            <v>170253.09</v>
          </cell>
        </row>
      </sheetData>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TB Download"/>
      <sheetName val="Extended T.B."/>
      <sheetName val="SoCNE"/>
      <sheetName val="SoFP"/>
      <sheetName val="SoCF"/>
      <sheetName val="Changes In Reserves"/>
      <sheetName val="Grant-In-Aid 2"/>
      <sheetName val="Other Operating Income 3"/>
      <sheetName val="Operating Charges 6"/>
      <sheetName val="SoCTE"/>
      <sheetName val="Cost of Capital"/>
      <sheetName val="Accounting Policies 1"/>
      <sheetName val="Change In Accounting Policy 2"/>
      <sheetName val="1st Time Adoption 3"/>
      <sheetName val="Segment 3"/>
      <sheetName val="Pension Costs 6"/>
      <sheetName val="Staff Costs 4"/>
      <sheetName val="Other Expenditure 5"/>
      <sheetName val="Income 6"/>
      <sheetName val="Financial Instruments 11"/>
      <sheetName val="P, P &amp;E 7"/>
      <sheetName val="Held for Transfer 7.1"/>
      <sheetName val="Intangible Assets 8"/>
      <sheetName val="Impairments 10"/>
      <sheetName val="Inventories"/>
      <sheetName val="Partnerships 9"/>
      <sheetName val="Operating Deficit 10"/>
      <sheetName val="Int Receivable &amp; Similar Inc 11"/>
      <sheetName val="Trade Receivables &amp; Other 11"/>
      <sheetName val="Cash &amp; Cash Equivalents 12"/>
      <sheetName val="Trade Payables &amp; Other 13"/>
      <sheetName val="Provisions 14"/>
      <sheetName val="Capital Commitments 15"/>
      <sheetName val="Commitments PFI contracts"/>
      <sheetName val="Commitments under leases 16"/>
      <sheetName val="Contingent liabilities IAS37"/>
      <sheetName val="Related-party transactions 20"/>
      <sheetName val="Third-party transactions"/>
      <sheetName val="Events After B-S Date 21"/>
      <sheetName val="Self-Employed Contractors 22"/>
      <sheetName val="Partnerships 23"/>
      <sheetName val="Other financial commitments 17"/>
      <sheetName val="Capital Reserve 16"/>
      <sheetName val="Revaluation Reserve 17"/>
      <sheetName val="Pension Liabilities 22"/>
      <sheetName val="Losses &amp; SP - Note"/>
      <sheetName val="CP-Instructions"/>
      <sheetName val="CP-Consistency Checks"/>
      <sheetName val="CP-Input"/>
      <sheetName val="CP-Intra Dept"/>
      <sheetName val="CP-Outturn Rec"/>
      <sheetName val="CP-WGA"/>
      <sheetName val="CP-IAS7"/>
    </sheetNames>
    <sheetDataSet>
      <sheetData sheetId="0" refreshError="1"/>
      <sheetData sheetId="1">
        <row r="250">
          <cell r="I250">
            <v>2231675.34</v>
          </cell>
        </row>
        <row r="251">
          <cell r="I251">
            <v>345000</v>
          </cell>
        </row>
        <row r="252">
          <cell r="I252">
            <v>735000</v>
          </cell>
        </row>
        <row r="253">
          <cell r="I253">
            <v>328895.13</v>
          </cell>
        </row>
        <row r="254">
          <cell r="I254">
            <v>23690.87</v>
          </cell>
        </row>
        <row r="255">
          <cell r="I255">
            <v>0</v>
          </cell>
        </row>
        <row r="256">
          <cell r="I256">
            <v>0</v>
          </cell>
        </row>
        <row r="257">
          <cell r="I257">
            <v>1283937.81</v>
          </cell>
        </row>
        <row r="258">
          <cell r="I258">
            <v>872634.89</v>
          </cell>
        </row>
        <row r="259">
          <cell r="I259">
            <v>62229.34</v>
          </cell>
        </row>
        <row r="260">
          <cell r="I260">
            <v>0</v>
          </cell>
        </row>
        <row r="261">
          <cell r="I261">
            <v>0</v>
          </cell>
        </row>
        <row r="262">
          <cell r="I262">
            <v>0</v>
          </cell>
        </row>
        <row r="264">
          <cell r="I264">
            <v>-182889.01</v>
          </cell>
        </row>
        <row r="265">
          <cell r="I265">
            <v>-328895.13</v>
          </cell>
        </row>
        <row r="266">
          <cell r="I266">
            <v>-23690.87</v>
          </cell>
        </row>
        <row r="267">
          <cell r="I267">
            <v>0</v>
          </cell>
        </row>
        <row r="268">
          <cell r="I268">
            <v>-809875.89</v>
          </cell>
        </row>
        <row r="269">
          <cell r="I269">
            <v>-872634.89</v>
          </cell>
        </row>
        <row r="270">
          <cell r="I270">
            <v>-62229.34</v>
          </cell>
        </row>
        <row r="271">
          <cell r="I271">
            <v>0</v>
          </cell>
        </row>
        <row r="272">
          <cell r="I272">
            <v>0</v>
          </cell>
        </row>
        <row r="273">
          <cell r="I273">
            <v>-2166315.1800000002</v>
          </cell>
        </row>
        <row r="274">
          <cell r="I274">
            <v>0</v>
          </cell>
        </row>
        <row r="275">
          <cell r="I275">
            <v>0</v>
          </cell>
        </row>
        <row r="276">
          <cell r="I276">
            <v>0</v>
          </cell>
        </row>
        <row r="277">
          <cell r="I277">
            <v>0</v>
          </cell>
        </row>
        <row r="278">
          <cell r="I278">
            <v>0</v>
          </cell>
        </row>
        <row r="279">
          <cell r="I279">
            <v>0</v>
          </cell>
        </row>
        <row r="280">
          <cell r="I280">
            <v>0</v>
          </cell>
        </row>
        <row r="281">
          <cell r="I281">
            <v>0</v>
          </cell>
        </row>
        <row r="282">
          <cell r="I282">
            <v>0</v>
          </cell>
        </row>
        <row r="283">
          <cell r="I283">
            <v>0</v>
          </cell>
        </row>
        <row r="284">
          <cell r="I284">
            <v>352651.61</v>
          </cell>
        </row>
        <row r="285">
          <cell r="I285">
            <v>0</v>
          </cell>
        </row>
        <row r="286">
          <cell r="I286">
            <v>0</v>
          </cell>
        </row>
        <row r="287">
          <cell r="I287">
            <v>0</v>
          </cell>
        </row>
        <row r="288">
          <cell r="I288">
            <v>0</v>
          </cell>
        </row>
        <row r="289">
          <cell r="I289">
            <v>0</v>
          </cell>
        </row>
        <row r="290">
          <cell r="I290">
            <v>0</v>
          </cell>
        </row>
        <row r="291">
          <cell r="I291">
            <v>3194.65</v>
          </cell>
        </row>
        <row r="292">
          <cell r="I292">
            <v>0</v>
          </cell>
        </row>
        <row r="293">
          <cell r="I293">
            <v>1854.53</v>
          </cell>
        </row>
        <row r="294">
          <cell r="I294">
            <v>0</v>
          </cell>
        </row>
        <row r="295">
          <cell r="I295">
            <v>838.94</v>
          </cell>
        </row>
        <row r="296">
          <cell r="I296">
            <v>0</v>
          </cell>
        </row>
        <row r="297">
          <cell r="I297">
            <v>0</v>
          </cell>
        </row>
        <row r="298">
          <cell r="I298">
            <v>0</v>
          </cell>
        </row>
        <row r="299">
          <cell r="I299">
            <v>0</v>
          </cell>
        </row>
        <row r="300">
          <cell r="I300">
            <v>-28957.46</v>
          </cell>
        </row>
        <row r="301">
          <cell r="I301">
            <v>416544.62</v>
          </cell>
        </row>
        <row r="302">
          <cell r="I302">
            <v>2464529.2000000002</v>
          </cell>
        </row>
        <row r="303">
          <cell r="I303">
            <v>0</v>
          </cell>
        </row>
        <row r="304">
          <cell r="I304">
            <v>4191.12</v>
          </cell>
        </row>
        <row r="305">
          <cell r="I305">
            <v>0</v>
          </cell>
        </row>
        <row r="306">
          <cell r="I306">
            <v>0</v>
          </cell>
        </row>
        <row r="307">
          <cell r="I307">
            <v>598755.27</v>
          </cell>
        </row>
        <row r="308">
          <cell r="I308">
            <v>0</v>
          </cell>
        </row>
        <row r="309">
          <cell r="I309">
            <v>0</v>
          </cell>
        </row>
        <row r="310">
          <cell r="I310">
            <v>0</v>
          </cell>
        </row>
        <row r="311">
          <cell r="I311">
            <v>0</v>
          </cell>
        </row>
        <row r="312">
          <cell r="I312">
            <v>0</v>
          </cell>
        </row>
        <row r="313">
          <cell r="I313">
            <v>-56895.72</v>
          </cell>
        </row>
        <row r="314">
          <cell r="I314">
            <v>0</v>
          </cell>
        </row>
        <row r="315">
          <cell r="I315">
            <v>0</v>
          </cell>
        </row>
        <row r="316">
          <cell r="I316">
            <v>0</v>
          </cell>
        </row>
        <row r="317">
          <cell r="I317">
            <v>0</v>
          </cell>
        </row>
        <row r="318">
          <cell r="I318">
            <v>0</v>
          </cell>
        </row>
        <row r="319">
          <cell r="I319">
            <v>55988.14</v>
          </cell>
        </row>
        <row r="320">
          <cell r="I320">
            <v>-55988.14</v>
          </cell>
        </row>
        <row r="321">
          <cell r="I321">
            <v>0</v>
          </cell>
        </row>
        <row r="322">
          <cell r="I322">
            <v>0</v>
          </cell>
        </row>
        <row r="323">
          <cell r="I323">
            <v>0.15</v>
          </cell>
        </row>
        <row r="324">
          <cell r="I324">
            <v>0</v>
          </cell>
        </row>
        <row r="325">
          <cell r="I325">
            <v>18916.36</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0</v>
          </cell>
        </row>
        <row r="338">
          <cell r="I338">
            <v>0</v>
          </cell>
        </row>
        <row r="339">
          <cell r="I339">
            <v>0</v>
          </cell>
        </row>
        <row r="340">
          <cell r="I340">
            <v>-3461596.76</v>
          </cell>
        </row>
        <row r="341">
          <cell r="I341">
            <v>-2442528.42</v>
          </cell>
        </row>
        <row r="343">
          <cell r="I343">
            <v>-265713000</v>
          </cell>
        </row>
        <row r="344">
          <cell r="I344">
            <v>-10976.31</v>
          </cell>
        </row>
        <row r="345">
          <cell r="I345">
            <v>203125418.21000001</v>
          </cell>
        </row>
        <row r="346">
          <cell r="I346">
            <v>-936751.74</v>
          </cell>
        </row>
        <row r="347">
          <cell r="I347">
            <v>1783581883.8299999</v>
          </cell>
        </row>
        <row r="348">
          <cell r="I348">
            <v>-8603307.1099999994</v>
          </cell>
        </row>
        <row r="349">
          <cell r="I349">
            <v>-1874643.07</v>
          </cell>
        </row>
        <row r="350">
          <cell r="I350">
            <v>-2648105.61</v>
          </cell>
        </row>
        <row r="351">
          <cell r="I351">
            <v>-1767341621.78</v>
          </cell>
        </row>
        <row r="352">
          <cell r="I352">
            <v>3574.11</v>
          </cell>
        </row>
      </sheetData>
      <sheetData sheetId="2">
        <row r="1">
          <cell r="A1" t="str">
            <v>2020-21 Accounts as at 30/09/20</v>
          </cell>
        </row>
        <row r="23">
          <cell r="D23">
            <v>-61109498.309999995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2">
          <cell r="D12">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ow r="45">
          <cell r="B45" t="str">
            <v>CAFCASS</v>
          </cell>
        </row>
      </sheetData>
      <sheetData sheetId="47" refreshError="1"/>
      <sheetData sheetId="48"/>
      <sheetData sheetId="49" refreshError="1"/>
      <sheetData sheetId="50" refreshError="1"/>
      <sheetData sheetId="51" refreshError="1"/>
      <sheetData sheetId="5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nstructions"/>
      <sheetName val="CP-Input"/>
      <sheetName val="CP-Outturn Rec"/>
      <sheetName val="CP-Consistency Checks"/>
      <sheetName val="CP-Intra Dept"/>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20D4-206C-4976-9F25-050A727A5523}">
  <dimension ref="A2:Q124"/>
  <sheetViews>
    <sheetView topLeftCell="A36" zoomScale="70" zoomScaleNormal="70" workbookViewId="0">
      <selection activeCell="S22" sqref="S22"/>
    </sheetView>
  </sheetViews>
  <sheetFormatPr defaultColWidth="9.07421875" defaultRowHeight="14.6" outlineLevelRow="1" x14ac:dyDescent="0.4"/>
  <cols>
    <col min="1" max="1" width="5.3046875" style="1" customWidth="1"/>
    <col min="2" max="2" width="39.84375" style="1" customWidth="1"/>
    <col min="3" max="3" width="21.84375" style="1" hidden="1" customWidth="1"/>
    <col min="4" max="7" width="14.84375" style="1" customWidth="1"/>
    <col min="8" max="8" width="9.07421875" style="1" customWidth="1"/>
    <col min="9" max="12" width="14.84375" style="1" customWidth="1"/>
    <col min="13" max="13" width="5.4609375" style="1" customWidth="1"/>
    <col min="14" max="14" width="14.69140625" style="7" hidden="1" customWidth="1"/>
    <col min="15" max="15" width="15.4609375" style="7" hidden="1" customWidth="1"/>
    <col min="16" max="16" width="18.84375" style="1" hidden="1" customWidth="1"/>
    <col min="17" max="17" width="20.4609375" style="1" hidden="1" customWidth="1"/>
    <col min="18" max="16384" width="9.07421875" style="1"/>
  </cols>
  <sheetData>
    <row r="2" spans="1:17" ht="15.45" x14ac:dyDescent="0.4">
      <c r="B2" s="2" t="s">
        <v>0</v>
      </c>
      <c r="C2" s="2"/>
      <c r="N2" s="3"/>
      <c r="O2" s="3"/>
    </row>
    <row r="3" spans="1:17" ht="12.9" x14ac:dyDescent="0.35">
      <c r="A3" s="4">
        <v>3</v>
      </c>
      <c r="B3" s="5" t="s">
        <v>1</v>
      </c>
      <c r="C3" s="5"/>
      <c r="N3" s="3"/>
      <c r="O3" s="3"/>
    </row>
    <row r="4" spans="1:17" x14ac:dyDescent="0.4">
      <c r="B4" s="6" t="s">
        <v>2</v>
      </c>
      <c r="C4" s="6"/>
    </row>
    <row r="5" spans="1:17" x14ac:dyDescent="0.4">
      <c r="D5" s="140"/>
      <c r="E5" s="140"/>
      <c r="F5" s="140"/>
      <c r="G5" s="140"/>
    </row>
    <row r="6" spans="1:17" ht="15.65" customHeight="1" x14ac:dyDescent="0.4">
      <c r="D6" s="135" t="s">
        <v>3</v>
      </c>
      <c r="E6" s="135"/>
      <c r="F6" s="135"/>
      <c r="G6" s="135"/>
      <c r="I6" s="134" t="s">
        <v>4</v>
      </c>
      <c r="J6" s="134"/>
      <c r="K6" s="134"/>
      <c r="L6" s="134"/>
      <c r="N6" s="135" t="s">
        <v>3</v>
      </c>
      <c r="O6" s="135"/>
      <c r="P6" s="135"/>
      <c r="Q6" s="135"/>
    </row>
    <row r="7" spans="1:17" ht="15.45" x14ac:dyDescent="0.4">
      <c r="D7" s="136" t="s">
        <v>5</v>
      </c>
      <c r="E7" s="136"/>
      <c r="F7" s="136"/>
      <c r="G7" s="136"/>
      <c r="I7" s="137" t="s">
        <v>6</v>
      </c>
      <c r="J7" s="137"/>
      <c r="K7" s="137"/>
      <c r="L7" s="137"/>
      <c r="N7" s="138" t="s">
        <v>7</v>
      </c>
      <c r="O7" s="139"/>
      <c r="P7" s="136" t="s">
        <v>8</v>
      </c>
      <c r="Q7" s="136"/>
    </row>
    <row r="8" spans="1:17" ht="55.2" customHeight="1" x14ac:dyDescent="0.3">
      <c r="B8" s="8" t="s">
        <v>9</v>
      </c>
      <c r="C8" s="8"/>
      <c r="D8" s="9" t="s">
        <v>10</v>
      </c>
      <c r="E8" s="9" t="s">
        <v>11</v>
      </c>
      <c r="F8" s="9" t="s">
        <v>12</v>
      </c>
      <c r="G8" s="9" t="s">
        <v>13</v>
      </c>
      <c r="H8" s="10"/>
      <c r="I8" s="9" t="s">
        <v>14</v>
      </c>
      <c r="J8" s="9" t="s">
        <v>15</v>
      </c>
      <c r="K8" s="9" t="s">
        <v>12</v>
      </c>
      <c r="L8" s="9" t="s">
        <v>13</v>
      </c>
      <c r="N8" s="11" t="s">
        <v>16</v>
      </c>
      <c r="O8" s="11" t="s">
        <v>17</v>
      </c>
      <c r="P8" s="9" t="s">
        <v>18</v>
      </c>
      <c r="Q8" s="9" t="s">
        <v>19</v>
      </c>
    </row>
    <row r="9" spans="1:17" x14ac:dyDescent="0.4">
      <c r="B9" s="12" t="s">
        <v>20</v>
      </c>
      <c r="C9" s="13" t="s">
        <v>20</v>
      </c>
      <c r="D9" s="14">
        <v>1621.9262499999998</v>
      </c>
      <c r="E9" s="14">
        <v>1664.9190000000001</v>
      </c>
      <c r="F9" s="15">
        <v>42.992750000000342</v>
      </c>
      <c r="G9" s="16">
        <v>2.5822727712279298E-2</v>
      </c>
      <c r="I9" s="14">
        <v>3357.750050000001</v>
      </c>
      <c r="J9" s="14">
        <v>3353.799</v>
      </c>
      <c r="K9" s="15">
        <v>-3.9510500000010325</v>
      </c>
      <c r="L9" s="16">
        <v>-1.1780819303724023E-3</v>
      </c>
      <c r="N9" s="17">
        <v>1327.7150199999999</v>
      </c>
      <c r="O9" s="17">
        <v>2870.0825999999993</v>
      </c>
      <c r="P9" s="18">
        <v>294.21122999999989</v>
      </c>
      <c r="Q9" s="18">
        <v>487.66745000000174</v>
      </c>
    </row>
    <row r="10" spans="1:17" x14ac:dyDescent="0.4">
      <c r="B10" s="12" t="s">
        <v>21</v>
      </c>
      <c r="C10" s="13" t="s">
        <v>22</v>
      </c>
      <c r="D10" s="14">
        <v>0</v>
      </c>
      <c r="E10" s="14">
        <v>0</v>
      </c>
      <c r="F10" s="15">
        <v>0</v>
      </c>
      <c r="G10" s="16">
        <v>0</v>
      </c>
      <c r="I10" s="14">
        <v>0</v>
      </c>
      <c r="J10" s="14">
        <v>0</v>
      </c>
      <c r="K10" s="15">
        <v>0</v>
      </c>
      <c r="L10" s="16">
        <v>0</v>
      </c>
      <c r="N10" s="17">
        <v>0</v>
      </c>
      <c r="O10" s="17">
        <v>0</v>
      </c>
      <c r="P10" s="18">
        <v>0</v>
      </c>
      <c r="Q10" s="18">
        <v>0</v>
      </c>
    </row>
    <row r="11" spans="1:17" x14ac:dyDescent="0.4">
      <c r="B11" s="12" t="s">
        <v>23</v>
      </c>
      <c r="C11" s="13" t="s">
        <v>24</v>
      </c>
      <c r="D11" s="14">
        <v>0</v>
      </c>
      <c r="E11" s="14">
        <v>0</v>
      </c>
      <c r="F11" s="15">
        <v>0</v>
      </c>
      <c r="G11" s="16">
        <v>0</v>
      </c>
      <c r="I11" s="14">
        <v>0</v>
      </c>
      <c r="J11" s="14">
        <v>0</v>
      </c>
      <c r="K11" s="15">
        <v>0</v>
      </c>
      <c r="L11" s="16">
        <v>0</v>
      </c>
      <c r="N11" s="17">
        <v>0</v>
      </c>
      <c r="O11" s="17">
        <v>0</v>
      </c>
      <c r="P11" s="18">
        <v>0</v>
      </c>
      <c r="Q11" s="18">
        <v>0</v>
      </c>
    </row>
    <row r="12" spans="1:17" x14ac:dyDescent="0.4">
      <c r="B12" s="12" t="s">
        <v>25</v>
      </c>
      <c r="C12" s="13" t="s">
        <v>26</v>
      </c>
      <c r="D12" s="14">
        <v>0</v>
      </c>
      <c r="E12" s="14">
        <v>0</v>
      </c>
      <c r="F12" s="15">
        <v>0</v>
      </c>
      <c r="G12" s="16">
        <v>0</v>
      </c>
      <c r="I12" s="14">
        <v>0</v>
      </c>
      <c r="J12" s="19">
        <v>0</v>
      </c>
      <c r="K12" s="15">
        <v>0</v>
      </c>
      <c r="L12" s="16">
        <v>0</v>
      </c>
      <c r="N12" s="17">
        <v>7.1540600000000003</v>
      </c>
      <c r="O12" s="17">
        <v>6.8577700000000004</v>
      </c>
      <c r="P12" s="18">
        <v>-7.1540600000000003</v>
      </c>
      <c r="Q12" s="18">
        <v>-6.8577700000000004</v>
      </c>
    </row>
    <row r="13" spans="1:17" ht="12.45" x14ac:dyDescent="0.3">
      <c r="B13" s="8" t="s">
        <v>27</v>
      </c>
      <c r="C13" s="8"/>
      <c r="D13" s="20">
        <v>1621.9262499999998</v>
      </c>
      <c r="E13" s="20">
        <v>1664.9190000000001</v>
      </c>
      <c r="F13" s="21">
        <v>42.992750000000342</v>
      </c>
      <c r="G13" s="22">
        <v>2.5822727712279298E-2</v>
      </c>
      <c r="H13" s="10"/>
      <c r="I13" s="20">
        <v>3357.750050000001</v>
      </c>
      <c r="J13" s="23">
        <v>3353.799</v>
      </c>
      <c r="K13" s="21">
        <v>-3.9510500000010325</v>
      </c>
      <c r="L13" s="22">
        <v>-1.1780819303724023E-3</v>
      </c>
      <c r="N13" s="20">
        <v>1334.8690799999999</v>
      </c>
      <c r="O13" s="20">
        <v>2876.9403699999993</v>
      </c>
      <c r="P13" s="24">
        <v>287.05716999999981</v>
      </c>
      <c r="Q13" s="24">
        <v>480.80968000000166</v>
      </c>
    </row>
    <row r="14" spans="1:17" x14ac:dyDescent="0.4">
      <c r="B14" s="12" t="s">
        <v>28</v>
      </c>
      <c r="C14" s="12"/>
      <c r="D14" s="17">
        <v>487.79731640000006</v>
      </c>
      <c r="E14" s="17">
        <v>434.26427999999976</v>
      </c>
      <c r="F14" s="15">
        <v>-53.533036400000299</v>
      </c>
      <c r="G14" s="16">
        <v>-0.12327294430018589</v>
      </c>
      <c r="I14" s="17">
        <v>1041.6908264000003</v>
      </c>
      <c r="J14" s="17">
        <v>841.01755999999978</v>
      </c>
      <c r="K14" s="15">
        <v>-200.67326640000056</v>
      </c>
      <c r="L14" s="16">
        <v>-0.23860770089033648</v>
      </c>
      <c r="N14" s="17">
        <v>588.08021949599981</v>
      </c>
      <c r="O14" s="17">
        <v>1365.6425566999994</v>
      </c>
      <c r="P14" s="18">
        <v>-100.28290309599976</v>
      </c>
      <c r="Q14" s="18">
        <v>-323.9517302999991</v>
      </c>
    </row>
    <row r="15" spans="1:17" x14ac:dyDescent="0.4">
      <c r="B15" s="12" t="s">
        <v>29</v>
      </c>
      <c r="C15" s="13" t="s">
        <v>30</v>
      </c>
      <c r="D15" s="14">
        <v>0</v>
      </c>
      <c r="E15" s="14">
        <v>0</v>
      </c>
      <c r="F15" s="15">
        <v>0</v>
      </c>
      <c r="G15" s="16">
        <v>0</v>
      </c>
      <c r="I15" s="14">
        <v>0</v>
      </c>
      <c r="J15" s="14">
        <v>0</v>
      </c>
      <c r="K15" s="15">
        <v>0</v>
      </c>
      <c r="L15" s="16">
        <v>0</v>
      </c>
      <c r="N15" s="17">
        <v>0</v>
      </c>
      <c r="O15" s="17">
        <v>0</v>
      </c>
      <c r="P15" s="18">
        <v>0</v>
      </c>
      <c r="Q15" s="18">
        <v>0</v>
      </c>
    </row>
    <row r="16" spans="1:17" x14ac:dyDescent="0.4">
      <c r="B16" s="12" t="s">
        <v>31</v>
      </c>
      <c r="C16" s="13" t="s">
        <v>32</v>
      </c>
      <c r="D16" s="14">
        <v>392.6200019999996</v>
      </c>
      <c r="E16" s="14">
        <v>322.36959199999995</v>
      </c>
      <c r="F16" s="15">
        <v>-70.250409999999647</v>
      </c>
      <c r="G16" s="16">
        <v>-0.21791884763126063</v>
      </c>
      <c r="I16" s="14">
        <v>858.8079640000002</v>
      </c>
      <c r="J16" s="14">
        <v>987.82518399999981</v>
      </c>
      <c r="K16" s="15">
        <v>129.01721999999961</v>
      </c>
      <c r="L16" s="16">
        <v>0.13060734033685018</v>
      </c>
      <c r="N16" s="17">
        <v>446.70606709346197</v>
      </c>
      <c r="O16" s="17">
        <v>844.30882000000076</v>
      </c>
      <c r="P16" s="18">
        <v>-54.086065093462366</v>
      </c>
      <c r="Q16" s="18">
        <v>14.499143999999433</v>
      </c>
    </row>
    <row r="17" spans="2:17" x14ac:dyDescent="0.4">
      <c r="B17" s="12" t="s">
        <v>33</v>
      </c>
      <c r="C17" s="13" t="s">
        <v>34</v>
      </c>
      <c r="D17" s="14">
        <v>28.085653900000001</v>
      </c>
      <c r="E17" s="14">
        <v>72.314999999999998</v>
      </c>
      <c r="F17" s="15">
        <v>44.229346100000001</v>
      </c>
      <c r="G17" s="16">
        <v>0.61162063334024752</v>
      </c>
      <c r="I17" s="14">
        <v>70.77795669999999</v>
      </c>
      <c r="J17" s="14">
        <v>146.13</v>
      </c>
      <c r="K17" s="15">
        <v>75.352043300000005</v>
      </c>
      <c r="L17" s="16">
        <v>0.51565074454253068</v>
      </c>
      <c r="N17" s="17">
        <v>56.100996299999991</v>
      </c>
      <c r="O17" s="17">
        <v>117.97831269999998</v>
      </c>
      <c r="P17" s="18">
        <v>-28.015342399999991</v>
      </c>
      <c r="Q17" s="18">
        <v>-47.200355999999985</v>
      </c>
    </row>
    <row r="18" spans="2:17" x14ac:dyDescent="0.4">
      <c r="B18" s="12" t="s">
        <v>35</v>
      </c>
      <c r="C18" s="13" t="s">
        <v>36</v>
      </c>
      <c r="D18" s="14">
        <v>0</v>
      </c>
      <c r="E18" s="14">
        <v>0</v>
      </c>
      <c r="F18" s="15">
        <v>0</v>
      </c>
      <c r="G18" s="16">
        <v>0</v>
      </c>
      <c r="I18" s="14">
        <v>0</v>
      </c>
      <c r="J18" s="14">
        <v>0</v>
      </c>
      <c r="K18" s="15">
        <v>0</v>
      </c>
      <c r="L18" s="16">
        <v>0</v>
      </c>
      <c r="N18" s="17">
        <v>0</v>
      </c>
      <c r="O18" s="17">
        <v>0</v>
      </c>
      <c r="P18" s="18">
        <v>0</v>
      </c>
      <c r="Q18" s="18">
        <v>0</v>
      </c>
    </row>
    <row r="19" spans="2:17" x14ac:dyDescent="0.4">
      <c r="B19" s="12" t="s">
        <v>37</v>
      </c>
      <c r="C19" s="12"/>
      <c r="D19" s="14">
        <v>0</v>
      </c>
      <c r="E19" s="14">
        <v>0</v>
      </c>
      <c r="F19" s="15">
        <v>0</v>
      </c>
      <c r="G19" s="16">
        <v>0</v>
      </c>
      <c r="I19" s="14">
        <v>0</v>
      </c>
      <c r="J19" s="14">
        <v>0</v>
      </c>
      <c r="K19" s="15">
        <v>0</v>
      </c>
      <c r="L19" s="16">
        <v>0</v>
      </c>
      <c r="N19" s="17">
        <v>0</v>
      </c>
      <c r="O19" s="17">
        <v>0</v>
      </c>
      <c r="P19" s="18">
        <v>0</v>
      </c>
      <c r="Q19" s="18">
        <v>0</v>
      </c>
    </row>
    <row r="20" spans="2:17" x14ac:dyDescent="0.4">
      <c r="B20" s="12" t="s">
        <v>38</v>
      </c>
      <c r="C20" s="13" t="s">
        <v>38</v>
      </c>
      <c r="D20" s="14">
        <v>-9.3180000000000013E-2</v>
      </c>
      <c r="E20" s="14">
        <v>0</v>
      </c>
      <c r="F20" s="15">
        <v>9.3180000000000013E-2</v>
      </c>
      <c r="G20" s="16">
        <v>0</v>
      </c>
      <c r="I20" s="14">
        <v>-4.487E-2</v>
      </c>
      <c r="J20" s="14">
        <v>0</v>
      </c>
      <c r="K20" s="15">
        <v>4.487E-2</v>
      </c>
      <c r="L20" s="16">
        <v>0</v>
      </c>
      <c r="N20" s="17">
        <v>0</v>
      </c>
      <c r="O20" s="17">
        <v>-4.6130000000000004E-2</v>
      </c>
      <c r="P20" s="18">
        <v>-9.3180000000000013E-2</v>
      </c>
      <c r="Q20" s="18">
        <v>1.2600000000000042E-3</v>
      </c>
    </row>
    <row r="21" spans="2:17" ht="12.45" x14ac:dyDescent="0.3">
      <c r="B21" s="8" t="s">
        <v>39</v>
      </c>
      <c r="C21" s="8"/>
      <c r="D21" s="20">
        <v>908.40979229999971</v>
      </c>
      <c r="E21" s="20">
        <v>828.94887199999971</v>
      </c>
      <c r="F21" s="21">
        <v>-79.460920299999998</v>
      </c>
      <c r="G21" s="22">
        <v>-9.5857444269494135E-2</v>
      </c>
      <c r="H21" s="10"/>
      <c r="I21" s="20">
        <v>1971.2318771000005</v>
      </c>
      <c r="J21" s="20">
        <v>1974.9727439999997</v>
      </c>
      <c r="K21" s="21">
        <v>3.7408668999992187</v>
      </c>
      <c r="L21" s="22">
        <v>1.8941359628197579E-3</v>
      </c>
      <c r="N21" s="20">
        <v>1090.8872828894616</v>
      </c>
      <c r="O21" s="20">
        <v>2327.8835594000002</v>
      </c>
      <c r="P21" s="24">
        <v>-182.47749058946192</v>
      </c>
      <c r="Q21" s="24">
        <v>-356.65168229999966</v>
      </c>
    </row>
    <row r="22" spans="2:17" ht="12.45" x14ac:dyDescent="0.3">
      <c r="B22" s="25" t="s">
        <v>40</v>
      </c>
      <c r="C22" s="25"/>
      <c r="D22" s="26">
        <v>2530.3360422999995</v>
      </c>
      <c r="E22" s="26">
        <v>2493.8678719999998</v>
      </c>
      <c r="F22" s="27">
        <v>-36.468170299999656</v>
      </c>
      <c r="G22" s="28">
        <v>-1.4623136497906516E-2</v>
      </c>
      <c r="I22" s="29">
        <v>5328.9819271000015</v>
      </c>
      <c r="J22" s="29">
        <v>5328.7717439999997</v>
      </c>
      <c r="K22" s="27">
        <v>-0.21018310000181373</v>
      </c>
      <c r="L22" s="28">
        <v>-3.9443066826510656E-5</v>
      </c>
      <c r="N22" s="29">
        <v>2425.7563628894613</v>
      </c>
      <c r="O22" s="29">
        <v>5204.8239293999995</v>
      </c>
      <c r="P22" s="27">
        <v>104.57967941053812</v>
      </c>
      <c r="Q22" s="27">
        <v>124.15799770000194</v>
      </c>
    </row>
    <row r="23" spans="2:17" x14ac:dyDescent="0.4">
      <c r="J23" s="30"/>
      <c r="K23" s="30"/>
    </row>
    <row r="24" spans="2:17" x14ac:dyDescent="0.4">
      <c r="I24" s="30"/>
      <c r="J24" s="30"/>
    </row>
    <row r="25" spans="2:17" ht="15.45" x14ac:dyDescent="0.4">
      <c r="D25" s="135" t="s">
        <v>41</v>
      </c>
      <c r="E25" s="135"/>
      <c r="F25" s="135"/>
      <c r="G25" s="135"/>
      <c r="I25" s="134" t="s">
        <v>42</v>
      </c>
      <c r="J25" s="134"/>
      <c r="K25" s="134"/>
      <c r="L25" s="134"/>
      <c r="N25" s="135" t="s">
        <v>41</v>
      </c>
      <c r="O25" s="135"/>
      <c r="P25" s="135"/>
      <c r="Q25" s="135"/>
    </row>
    <row r="26" spans="2:17" ht="15.65" customHeight="1" x14ac:dyDescent="0.4">
      <c r="D26" s="136" t="s">
        <v>5</v>
      </c>
      <c r="E26" s="136"/>
      <c r="F26" s="136"/>
      <c r="G26" s="136"/>
      <c r="I26" s="137" t="s">
        <v>6</v>
      </c>
      <c r="J26" s="137"/>
      <c r="K26" s="137"/>
      <c r="L26" s="137"/>
      <c r="N26" s="138" t="s">
        <v>7</v>
      </c>
      <c r="O26" s="139"/>
      <c r="P26" s="136" t="s">
        <v>8</v>
      </c>
      <c r="Q26" s="136"/>
    </row>
    <row r="27" spans="2:17" ht="54" customHeight="1" x14ac:dyDescent="0.3">
      <c r="B27" s="8" t="s">
        <v>9</v>
      </c>
      <c r="C27" s="8"/>
      <c r="D27" s="9" t="s">
        <v>10</v>
      </c>
      <c r="E27" s="9" t="s">
        <v>11</v>
      </c>
      <c r="F27" s="9" t="s">
        <v>12</v>
      </c>
      <c r="G27" s="9" t="s">
        <v>13</v>
      </c>
      <c r="H27" s="10"/>
      <c r="I27" s="9" t="s">
        <v>14</v>
      </c>
      <c r="J27" s="9" t="s">
        <v>15</v>
      </c>
      <c r="K27" s="9" t="s">
        <v>12</v>
      </c>
      <c r="L27" s="9" t="s">
        <v>13</v>
      </c>
      <c r="N27" s="11" t="s">
        <v>16</v>
      </c>
      <c r="O27" s="11" t="s">
        <v>17</v>
      </c>
      <c r="P27" s="9" t="s">
        <v>18</v>
      </c>
      <c r="Q27" s="9" t="s">
        <v>19</v>
      </c>
    </row>
    <row r="28" spans="2:17" x14ac:dyDescent="0.4">
      <c r="B28" s="31" t="s">
        <v>43</v>
      </c>
      <c r="C28" s="13" t="s">
        <v>20</v>
      </c>
      <c r="D28" s="14">
        <v>48193.311979999984</v>
      </c>
      <c r="E28" s="14">
        <v>49401.616999999998</v>
      </c>
      <c r="F28" s="15">
        <v>1208.3050200000143</v>
      </c>
      <c r="G28" s="32">
        <v>2.4458815184126754E-2</v>
      </c>
      <c r="I28" s="14">
        <v>102161.74952999997</v>
      </c>
      <c r="J28" s="14">
        <v>101403.681</v>
      </c>
      <c r="K28" s="15">
        <v>-758.068529999975</v>
      </c>
      <c r="L28" s="32">
        <v>-7.4757496229350398E-3</v>
      </c>
      <c r="N28" s="17">
        <v>45491.513050000023</v>
      </c>
      <c r="O28" s="17">
        <v>93374.187149999983</v>
      </c>
      <c r="P28" s="18">
        <v>2701.7989299999608</v>
      </c>
      <c r="Q28" s="18">
        <v>8787.5623799999885</v>
      </c>
    </row>
    <row r="29" spans="2:17" x14ac:dyDescent="0.4">
      <c r="B29" s="12" t="s">
        <v>21</v>
      </c>
      <c r="C29" s="13" t="s">
        <v>22</v>
      </c>
      <c r="D29" s="14">
        <v>976.29012999999986</v>
      </c>
      <c r="E29" s="14">
        <v>391.05099999999999</v>
      </c>
      <c r="F29" s="15">
        <v>-585.23912999999993</v>
      </c>
      <c r="G29" s="32">
        <v>-1.4965800624470975</v>
      </c>
      <c r="I29" s="14">
        <v>3938.4880000000007</v>
      </c>
      <c r="J29" s="14">
        <v>748.07799999999997</v>
      </c>
      <c r="K29" s="15">
        <v>-3190.4100000000008</v>
      </c>
      <c r="L29" s="32">
        <v>-4.2648092845933192</v>
      </c>
      <c r="N29" s="17">
        <v>1148.9813100000001</v>
      </c>
      <c r="O29" s="17">
        <v>2520.7725099999993</v>
      </c>
      <c r="P29" s="18">
        <v>-172.69118000000026</v>
      </c>
      <c r="Q29" s="18">
        <v>1417.7154900000014</v>
      </c>
    </row>
    <row r="30" spans="2:17" x14ac:dyDescent="0.4">
      <c r="B30" s="12" t="s">
        <v>23</v>
      </c>
      <c r="C30" s="13" t="s">
        <v>24</v>
      </c>
      <c r="D30" s="14">
        <v>1031.98532</v>
      </c>
      <c r="E30" s="14">
        <v>655.05200000000002</v>
      </c>
      <c r="F30" s="15">
        <v>-376.93331999999998</v>
      </c>
      <c r="G30" s="32">
        <v>-0.57542503495905661</v>
      </c>
      <c r="I30" s="14">
        <v>2495.7933600000006</v>
      </c>
      <c r="J30" s="14">
        <v>935.41899999999998</v>
      </c>
      <c r="K30" s="15">
        <v>-1560.3743600000007</v>
      </c>
      <c r="L30" s="32">
        <v>-1.6681020590772699</v>
      </c>
      <c r="N30" s="17">
        <v>1250.35571</v>
      </c>
      <c r="O30" s="17">
        <v>2396.4561400000002</v>
      </c>
      <c r="P30" s="18">
        <v>-218.37039000000004</v>
      </c>
      <c r="Q30" s="18">
        <v>99.337220000000343</v>
      </c>
    </row>
    <row r="31" spans="2:17" x14ac:dyDescent="0.4">
      <c r="B31" s="12" t="s">
        <v>25</v>
      </c>
      <c r="C31" s="13" t="s">
        <v>26</v>
      </c>
      <c r="D31" s="14">
        <v>280.53927999999996</v>
      </c>
      <c r="E31" s="14">
        <v>83.256</v>
      </c>
      <c r="F31" s="15">
        <v>-197.28327999999996</v>
      </c>
      <c r="G31" s="32">
        <v>-2.3695983472662627</v>
      </c>
      <c r="I31" s="14">
        <v>889.54507999999998</v>
      </c>
      <c r="J31" s="14">
        <v>164.709</v>
      </c>
      <c r="K31" s="15">
        <v>-724.83608000000004</v>
      </c>
      <c r="L31" s="32">
        <v>-4.4007071866139675</v>
      </c>
      <c r="N31" s="17">
        <v>284.77133999999995</v>
      </c>
      <c r="O31" s="17">
        <v>524.68161999999995</v>
      </c>
      <c r="P31" s="18">
        <v>-4.2320599999999899</v>
      </c>
      <c r="Q31" s="18">
        <v>364.86346000000003</v>
      </c>
    </row>
    <row r="32" spans="2:17" x14ac:dyDescent="0.4">
      <c r="B32" s="8" t="s">
        <v>27</v>
      </c>
      <c r="C32" s="8"/>
      <c r="D32" s="20">
        <v>50482.126709999982</v>
      </c>
      <c r="E32" s="20">
        <v>50530.976000000002</v>
      </c>
      <c r="F32" s="21">
        <v>48.849290000020119</v>
      </c>
      <c r="G32" s="32">
        <v>9.6671970080332737E-4</v>
      </c>
      <c r="H32" s="10"/>
      <c r="I32" s="20">
        <v>109485.57596999996</v>
      </c>
      <c r="J32" s="20">
        <v>103251.88699999999</v>
      </c>
      <c r="K32" s="21">
        <v>-6233.6889699999738</v>
      </c>
      <c r="L32" s="32">
        <v>-6.0373608184032264E-2</v>
      </c>
      <c r="N32" s="20">
        <v>48175.621410000029</v>
      </c>
      <c r="O32" s="20">
        <v>98816.097419999976</v>
      </c>
      <c r="P32" s="24">
        <v>2306.5052999999534</v>
      </c>
      <c r="Q32" s="24">
        <v>10669.478549999985</v>
      </c>
    </row>
    <row r="33" spans="2:17" x14ac:dyDescent="0.4">
      <c r="B33" s="12" t="s">
        <v>28</v>
      </c>
      <c r="C33" s="13"/>
      <c r="D33" s="17">
        <v>2091.677883599993</v>
      </c>
      <c r="E33" s="17">
        <v>2099.0777199999984</v>
      </c>
      <c r="F33" s="15">
        <v>7.3998364000053698</v>
      </c>
      <c r="G33" s="14">
        <v>3.5252798548142256E-3</v>
      </c>
      <c r="H33" s="7"/>
      <c r="I33" s="17">
        <v>4271.9240136000262</v>
      </c>
      <c r="J33" s="17">
        <v>4616.1654399999861</v>
      </c>
      <c r="K33" s="15">
        <v>344.24142639995989</v>
      </c>
      <c r="L33" s="32">
        <v>7.4573026221512753E-2</v>
      </c>
      <c r="N33" s="17">
        <v>2175.119980504001</v>
      </c>
      <c r="O33" s="17">
        <v>4340.5593133000011</v>
      </c>
      <c r="P33" s="18">
        <v>-83.44209690400794</v>
      </c>
      <c r="Q33" s="18">
        <v>-68.635299699974894</v>
      </c>
    </row>
    <row r="34" spans="2:17" x14ac:dyDescent="0.4">
      <c r="B34" s="12" t="s">
        <v>29</v>
      </c>
      <c r="C34" s="13" t="s">
        <v>30</v>
      </c>
      <c r="D34" s="14">
        <v>2512.7575700000002</v>
      </c>
      <c r="E34" s="14">
        <v>2373.0353500000001</v>
      </c>
      <c r="F34" s="15">
        <v>-139.72222000000011</v>
      </c>
      <c r="G34" s="32">
        <v>-5.887911446409768E-2</v>
      </c>
      <c r="I34" s="14">
        <v>4933.1286300000002</v>
      </c>
      <c r="J34" s="14">
        <v>4744.0010000000002</v>
      </c>
      <c r="K34" s="15">
        <v>-189.12762999999995</v>
      </c>
      <c r="L34" s="32">
        <v>-3.9866692692518392E-2</v>
      </c>
      <c r="N34" s="17">
        <v>2271.1790999999994</v>
      </c>
      <c r="O34" s="17">
        <v>4815.4960900000005</v>
      </c>
      <c r="P34" s="18">
        <v>241.57847000000083</v>
      </c>
      <c r="Q34" s="18">
        <v>117.63253999999961</v>
      </c>
    </row>
    <row r="35" spans="2:17" x14ac:dyDescent="0.4">
      <c r="B35" s="12" t="s">
        <v>31</v>
      </c>
      <c r="C35" s="13" t="s">
        <v>32</v>
      </c>
      <c r="D35" s="14">
        <v>2999.1367179999988</v>
      </c>
      <c r="E35" s="14">
        <v>2982.9234079999997</v>
      </c>
      <c r="F35" s="15">
        <v>-16.213309999999183</v>
      </c>
      <c r="G35" s="32">
        <v>-5.4353758988635705E-3</v>
      </c>
      <c r="I35" s="14">
        <v>6193.321226</v>
      </c>
      <c r="J35" s="14">
        <v>6103.2108159999998</v>
      </c>
      <c r="K35" s="15">
        <v>-90.110410000000229</v>
      </c>
      <c r="L35" s="32">
        <v>-1.476442690850026E-2</v>
      </c>
      <c r="N35" s="17">
        <v>2030.0558629065379</v>
      </c>
      <c r="O35" s="17">
        <v>5844.6313599999967</v>
      </c>
      <c r="P35" s="18">
        <v>969.08085509346097</v>
      </c>
      <c r="Q35" s="18">
        <v>348.68986600000335</v>
      </c>
    </row>
    <row r="36" spans="2:17" x14ac:dyDescent="0.4">
      <c r="B36" s="12" t="s">
        <v>33</v>
      </c>
      <c r="C36" s="13" t="s">
        <v>34</v>
      </c>
      <c r="D36" s="14">
        <v>233.38167609999988</v>
      </c>
      <c r="E36" s="14">
        <v>1532.5809999999999</v>
      </c>
      <c r="F36" s="15">
        <v>1299.1993239000001</v>
      </c>
      <c r="G36" s="32">
        <v>0.84771984247488397</v>
      </c>
      <c r="I36" s="14">
        <v>626.31703329999982</v>
      </c>
      <c r="J36" s="14">
        <v>3072.9639999999999</v>
      </c>
      <c r="K36" s="15">
        <v>2446.6469667000001</v>
      </c>
      <c r="L36" s="32">
        <v>0.79618471505035537</v>
      </c>
      <c r="N36" s="17">
        <v>1509.7252136999989</v>
      </c>
      <c r="O36" s="17">
        <v>3079.6215172999987</v>
      </c>
      <c r="P36" s="18">
        <v>-1276.3435375999991</v>
      </c>
      <c r="Q36" s="18">
        <v>-2453.3044839999989</v>
      </c>
    </row>
    <row r="37" spans="2:17" x14ac:dyDescent="0.4">
      <c r="B37" s="12" t="s">
        <v>35</v>
      </c>
      <c r="C37" s="13" t="s">
        <v>36</v>
      </c>
      <c r="D37" s="14">
        <v>2.6729599999999873</v>
      </c>
      <c r="E37" s="14">
        <v>450</v>
      </c>
      <c r="F37" s="15">
        <v>447.32704000000001</v>
      </c>
      <c r="G37" s="32">
        <v>0.99406008888888886</v>
      </c>
      <c r="I37" s="14">
        <v>452.67327999999992</v>
      </c>
      <c r="J37" s="14">
        <v>450</v>
      </c>
      <c r="K37" s="15">
        <v>-2.6732799999999202</v>
      </c>
      <c r="L37" s="32">
        <v>-5.940622222222045E-3</v>
      </c>
      <c r="N37" s="17">
        <v>82.424340000000001</v>
      </c>
      <c r="O37" s="17">
        <v>579.59842000000003</v>
      </c>
      <c r="P37" s="18">
        <v>-79.751380000000012</v>
      </c>
      <c r="Q37" s="18">
        <v>-126.92514000000011</v>
      </c>
    </row>
    <row r="38" spans="2:17" x14ac:dyDescent="0.4">
      <c r="B38" s="12" t="s">
        <v>37</v>
      </c>
      <c r="C38" s="12"/>
      <c r="D38" s="14">
        <v>0</v>
      </c>
      <c r="E38" s="14">
        <v>0</v>
      </c>
      <c r="F38" s="15">
        <v>0</v>
      </c>
      <c r="G38" s="32">
        <v>0</v>
      </c>
      <c r="I38" s="14">
        <v>0</v>
      </c>
      <c r="J38" s="14">
        <v>0</v>
      </c>
      <c r="K38" s="15">
        <v>0</v>
      </c>
      <c r="L38" s="32">
        <v>0</v>
      </c>
      <c r="N38" s="17">
        <v>0</v>
      </c>
      <c r="O38" s="17">
        <v>0</v>
      </c>
      <c r="P38" s="18">
        <v>0</v>
      </c>
      <c r="Q38" s="18">
        <v>0</v>
      </c>
    </row>
    <row r="39" spans="2:17" x14ac:dyDescent="0.4">
      <c r="B39" s="12" t="s">
        <v>38</v>
      </c>
      <c r="C39" s="13" t="s">
        <v>38</v>
      </c>
      <c r="D39" s="33">
        <v>-52.92</v>
      </c>
      <c r="E39" s="33">
        <v>-40.002000000000002</v>
      </c>
      <c r="F39" s="15">
        <v>12.917999999999999</v>
      </c>
      <c r="G39" s="32">
        <v>-0.3229338533073346</v>
      </c>
      <c r="I39" s="33">
        <v>-67.7</v>
      </c>
      <c r="J39" s="33">
        <v>-80</v>
      </c>
      <c r="K39" s="15">
        <v>-12.299999999999997</v>
      </c>
      <c r="L39" s="32">
        <v>0.15374999999999997</v>
      </c>
      <c r="N39" s="17">
        <v>-56.040010000000002</v>
      </c>
      <c r="O39" s="17">
        <v>-53.780010000000004</v>
      </c>
      <c r="P39" s="18">
        <v>3.1200100000000006</v>
      </c>
      <c r="Q39" s="18">
        <v>-13.919989999999999</v>
      </c>
    </row>
    <row r="40" spans="2:17" x14ac:dyDescent="0.4">
      <c r="B40" s="8" t="s">
        <v>39</v>
      </c>
      <c r="C40" s="8"/>
      <c r="D40" s="20">
        <v>7786.7068076999922</v>
      </c>
      <c r="E40" s="20">
        <v>9397.6154779999979</v>
      </c>
      <c r="F40" s="21">
        <v>1610.9086703000057</v>
      </c>
      <c r="G40" s="32">
        <v>0.17141674652162289</v>
      </c>
      <c r="H40" s="10"/>
      <c r="I40" s="20">
        <v>16409.664182900025</v>
      </c>
      <c r="J40" s="20">
        <v>18906.341255999985</v>
      </c>
      <c r="K40" s="21">
        <v>2496.6770730999597</v>
      </c>
      <c r="L40" s="32">
        <v>0.13205500944333329</v>
      </c>
      <c r="N40" s="20">
        <v>8012.4644871105374</v>
      </c>
      <c r="O40" s="20">
        <v>18606.126690599995</v>
      </c>
      <c r="P40" s="24">
        <v>-225.75767941054528</v>
      </c>
      <c r="Q40" s="24">
        <v>-2196.4625076999691</v>
      </c>
    </row>
    <row r="41" spans="2:17" x14ac:dyDescent="0.4">
      <c r="B41" s="8" t="s">
        <v>44</v>
      </c>
      <c r="C41" s="8"/>
      <c r="D41" s="20"/>
      <c r="E41" s="20"/>
      <c r="F41" s="21">
        <v>0</v>
      </c>
      <c r="G41" s="32">
        <v>0</v>
      </c>
      <c r="H41" s="10"/>
      <c r="I41" s="20">
        <v>56</v>
      </c>
      <c r="J41" s="20"/>
      <c r="K41" s="21">
        <v>-56</v>
      </c>
      <c r="L41" s="32">
        <v>0</v>
      </c>
      <c r="N41" s="17">
        <v>0</v>
      </c>
      <c r="O41" s="17">
        <v>0</v>
      </c>
      <c r="P41" s="24">
        <v>0</v>
      </c>
      <c r="Q41" s="18">
        <v>56</v>
      </c>
    </row>
    <row r="42" spans="2:17" x14ac:dyDescent="0.4">
      <c r="B42" s="25" t="s">
        <v>45</v>
      </c>
      <c r="C42" s="25"/>
      <c r="D42" s="29">
        <v>58268.833517699975</v>
      </c>
      <c r="E42" s="29">
        <v>59928.591478000002</v>
      </c>
      <c r="F42" s="34">
        <v>1659.7579603000268</v>
      </c>
      <c r="G42" s="35">
        <v>2.769559436265626E-2</v>
      </c>
      <c r="H42" s="10"/>
      <c r="I42" s="29">
        <v>125951.24015289999</v>
      </c>
      <c r="J42" s="29">
        <v>122158.22825599997</v>
      </c>
      <c r="K42" s="34">
        <v>-3793.0118969000177</v>
      </c>
      <c r="L42" s="35">
        <v>-3.1049991073472519E-2</v>
      </c>
      <c r="N42" s="29">
        <v>56188.085897110563</v>
      </c>
      <c r="O42" s="29">
        <v>117422.22411059997</v>
      </c>
      <c r="P42" s="27">
        <v>2080.7476205894127</v>
      </c>
      <c r="Q42" s="27">
        <v>8529.0160423000198</v>
      </c>
    </row>
    <row r="43" spans="2:17" x14ac:dyDescent="0.4">
      <c r="D43" s="30"/>
      <c r="E43" s="30"/>
    </row>
    <row r="44" spans="2:17" x14ac:dyDescent="0.4">
      <c r="B44" s="12" t="s">
        <v>46</v>
      </c>
      <c r="C44" s="13" t="s">
        <v>46</v>
      </c>
      <c r="D44" s="14">
        <v>79.97529999999999</v>
      </c>
      <c r="E44" s="14">
        <v>78.53</v>
      </c>
      <c r="F44" s="15">
        <v>-1.4452999999999889</v>
      </c>
      <c r="G44" s="32">
        <v>-1.8404431427479804E-2</v>
      </c>
      <c r="I44" s="14">
        <v>179.15409</v>
      </c>
      <c r="J44" s="14">
        <v>163</v>
      </c>
      <c r="K44" s="15">
        <v>-16.154089999999997</v>
      </c>
      <c r="L44" s="32">
        <v>-9.9104846625766851E-2</v>
      </c>
      <c r="N44" s="17">
        <v>282.52838000000003</v>
      </c>
      <c r="O44" s="17">
        <v>371.56044000000003</v>
      </c>
      <c r="P44" s="18">
        <v>-202.55308000000002</v>
      </c>
      <c r="Q44" s="18">
        <v>-192.40635000000003</v>
      </c>
    </row>
    <row r="45" spans="2:17" ht="12.45" x14ac:dyDescent="0.3">
      <c r="B45" s="25" t="s">
        <v>47</v>
      </c>
      <c r="C45" s="36"/>
      <c r="D45" s="29">
        <v>58348.808817699974</v>
      </c>
      <c r="E45" s="29">
        <v>60007.121478000001</v>
      </c>
      <c r="F45" s="27">
        <v>1658.3126603000273</v>
      </c>
      <c r="G45" s="28">
        <v>2.7635264272891397E-2</v>
      </c>
      <c r="I45" s="29">
        <v>126130.39424289999</v>
      </c>
      <c r="J45" s="29">
        <v>122321.22825599997</v>
      </c>
      <c r="K45" s="27">
        <v>-3809.1659869000141</v>
      </c>
      <c r="L45" s="28">
        <v>-3.1140678042637059E-2</v>
      </c>
      <c r="N45" s="29">
        <v>56470.614277110566</v>
      </c>
      <c r="O45" s="29">
        <v>117793.78455059997</v>
      </c>
      <c r="P45" s="27">
        <v>1878.1945405894076</v>
      </c>
      <c r="Q45" s="27">
        <v>8336.609692300015</v>
      </c>
    </row>
    <row r="46" spans="2:17" ht="12.45" x14ac:dyDescent="0.3">
      <c r="B46" s="36" t="s">
        <v>48</v>
      </c>
      <c r="C46" s="36"/>
      <c r="D46" s="29">
        <v>60879.144859999971</v>
      </c>
      <c r="E46" s="29">
        <v>62500.989350000003</v>
      </c>
      <c r="F46" s="27">
        <v>1621.8444900000322</v>
      </c>
      <c r="G46" s="28">
        <v>2.594910107611012E-2</v>
      </c>
      <c r="I46" s="29">
        <v>131459.37617</v>
      </c>
      <c r="J46" s="29">
        <v>127649.99999999997</v>
      </c>
      <c r="K46" s="27">
        <v>-3809.3761700000323</v>
      </c>
      <c r="L46" s="28">
        <v>-2.9842351508030027E-2</v>
      </c>
      <c r="N46" s="29">
        <v>58896.37064000003</v>
      </c>
      <c r="O46" s="29">
        <v>122998.60847999997</v>
      </c>
      <c r="P46" s="27">
        <v>1982.7742199999411</v>
      </c>
      <c r="Q46" s="27">
        <v>8460.767690000037</v>
      </c>
    </row>
    <row r="48" spans="2:17" x14ac:dyDescent="0.4">
      <c r="B48" s="8" t="s">
        <v>49</v>
      </c>
      <c r="C48" s="8"/>
      <c r="D48" s="15">
        <v>0</v>
      </c>
      <c r="E48" s="15">
        <v>0</v>
      </c>
      <c r="F48" s="15">
        <v>0</v>
      </c>
      <c r="G48" s="32">
        <v>0</v>
      </c>
      <c r="I48" s="18">
        <v>14500</v>
      </c>
      <c r="J48" s="18">
        <v>14500</v>
      </c>
      <c r="K48" s="15">
        <v>0</v>
      </c>
      <c r="L48" s="32">
        <v>0</v>
      </c>
      <c r="N48" s="17">
        <v>0</v>
      </c>
      <c r="O48" s="17">
        <v>14014.078300000001</v>
      </c>
      <c r="P48" s="18">
        <v>0</v>
      </c>
      <c r="Q48" s="18">
        <v>485.92169999999896</v>
      </c>
    </row>
    <row r="49" spans="2:17" x14ac:dyDescent="0.4">
      <c r="B49" s="8" t="s">
        <v>50</v>
      </c>
      <c r="C49" s="8"/>
      <c r="D49" s="15">
        <v>230.35344999999998</v>
      </c>
      <c r="E49" s="15">
        <v>327.541</v>
      </c>
      <c r="F49" s="15">
        <v>97.187550000000016</v>
      </c>
      <c r="G49" s="32">
        <v>0.29671873139545896</v>
      </c>
      <c r="I49" s="18">
        <v>2032.88193</v>
      </c>
      <c r="J49" s="18">
        <v>2032.8820000000001</v>
      </c>
      <c r="K49" s="15">
        <v>7.0000000050640665E-5</v>
      </c>
      <c r="L49" s="32">
        <v>3.4433872723867231E-8</v>
      </c>
      <c r="N49" s="17">
        <v>974.24890000000016</v>
      </c>
      <c r="O49" s="17">
        <v>1865.3109700000002</v>
      </c>
      <c r="P49" s="18">
        <v>-743.89545000000021</v>
      </c>
      <c r="Q49" s="18">
        <v>167.57095999999979</v>
      </c>
    </row>
    <row r="50" spans="2:17" x14ac:dyDescent="0.4">
      <c r="B50" s="8" t="s">
        <v>51</v>
      </c>
      <c r="C50" s="8"/>
      <c r="D50" s="15">
        <v>193</v>
      </c>
      <c r="E50" s="15">
        <v>79</v>
      </c>
      <c r="F50" s="15">
        <v>-114</v>
      </c>
      <c r="G50" s="15">
        <v>0</v>
      </c>
      <c r="I50" s="18">
        <v>221</v>
      </c>
      <c r="J50" s="18">
        <v>81</v>
      </c>
      <c r="K50" s="15">
        <v>-140</v>
      </c>
      <c r="L50" s="32"/>
      <c r="N50" s="17">
        <v>0</v>
      </c>
      <c r="O50" s="17">
        <v>0</v>
      </c>
      <c r="P50" s="18">
        <v>193</v>
      </c>
      <c r="Q50" s="18">
        <v>221</v>
      </c>
    </row>
    <row r="51" spans="2:17" x14ac:dyDescent="0.4">
      <c r="P51" s="18"/>
      <c r="Q51" s="18"/>
    </row>
    <row r="52" spans="2:17" ht="16.5" customHeight="1" x14ac:dyDescent="0.4">
      <c r="B52" s="37" t="s">
        <v>52</v>
      </c>
      <c r="C52" s="37"/>
      <c r="D52" s="38">
        <v>61302.498309999974</v>
      </c>
      <c r="E52" s="38">
        <v>62907.530350000001</v>
      </c>
      <c r="F52" s="38">
        <v>1605.0320400000323</v>
      </c>
      <c r="G52" s="39">
        <v>2.5514148005335458E-2</v>
      </c>
      <c r="H52" s="40"/>
      <c r="I52" s="38">
        <v>148213.25810000001</v>
      </c>
      <c r="J52" s="38">
        <v>144263.88199999998</v>
      </c>
      <c r="K52" s="41">
        <v>-3949.3761000000231</v>
      </c>
      <c r="L52" s="39">
        <v>-2.737605591398146E-2</v>
      </c>
      <c r="N52" s="42">
        <v>59870.619540000029</v>
      </c>
      <c r="O52" s="42">
        <v>138877.99774999995</v>
      </c>
      <c r="P52" s="27">
        <v>1431.8787699999448</v>
      </c>
      <c r="Q52" s="27">
        <v>9335.260350000055</v>
      </c>
    </row>
    <row r="53" spans="2:17" x14ac:dyDescent="0.4">
      <c r="D53" s="43"/>
    </row>
    <row r="54" spans="2:17" ht="15.45" hidden="1" x14ac:dyDescent="0.4">
      <c r="B54" s="2" t="s">
        <v>53</v>
      </c>
      <c r="C54" s="2"/>
      <c r="E54" s="30"/>
      <c r="I54" s="30"/>
      <c r="K54" s="30"/>
    </row>
    <row r="55" spans="2:17" hidden="1" x14ac:dyDescent="0.4">
      <c r="D55" s="44"/>
      <c r="E55" s="44"/>
      <c r="F55" s="44"/>
      <c r="G55" s="44"/>
      <c r="P55" s="45"/>
    </row>
    <row r="56" spans="2:17" ht="15.45" hidden="1" x14ac:dyDescent="0.4">
      <c r="B56" s="44"/>
      <c r="C56" s="44"/>
      <c r="D56" s="134" t="s">
        <v>54</v>
      </c>
      <c r="E56" s="134"/>
      <c r="F56" s="134"/>
      <c r="G56" s="134"/>
      <c r="I56" s="134" t="s">
        <v>55</v>
      </c>
      <c r="J56" s="134"/>
      <c r="K56" s="134"/>
      <c r="L56" s="134"/>
      <c r="M56" s="46"/>
    </row>
    <row r="57" spans="2:17" ht="42.45" hidden="1" x14ac:dyDescent="0.4">
      <c r="B57" s="47" t="s">
        <v>56</v>
      </c>
      <c r="C57" s="47"/>
      <c r="D57" s="47" t="s">
        <v>57</v>
      </c>
      <c r="E57" s="47" t="s">
        <v>58</v>
      </c>
      <c r="F57" s="47" t="s">
        <v>59</v>
      </c>
      <c r="G57" s="47" t="s">
        <v>60</v>
      </c>
      <c r="I57" s="47" t="s">
        <v>57</v>
      </c>
      <c r="J57" s="47" t="s">
        <v>58</v>
      </c>
      <c r="K57" s="47" t="s">
        <v>59</v>
      </c>
      <c r="L57" s="47" t="s">
        <v>60</v>
      </c>
    </row>
    <row r="58" spans="2:17" ht="14.25" hidden="1" customHeight="1" outlineLevel="1" x14ac:dyDescent="0.4">
      <c r="B58" s="48" t="s">
        <v>61</v>
      </c>
      <c r="C58" s="48"/>
      <c r="D58" s="49">
        <v>38</v>
      </c>
      <c r="E58" s="49">
        <v>38</v>
      </c>
      <c r="F58" s="50">
        <v>1</v>
      </c>
      <c r="G58" s="50">
        <v>1</v>
      </c>
      <c r="I58" s="51">
        <v>38</v>
      </c>
      <c r="J58" s="51">
        <v>38</v>
      </c>
      <c r="K58" s="52">
        <v>1</v>
      </c>
      <c r="L58" s="52">
        <v>1</v>
      </c>
    </row>
    <row r="59" spans="2:17" ht="14.25" hidden="1" customHeight="1" outlineLevel="1" x14ac:dyDescent="0.4">
      <c r="B59" s="48" t="s">
        <v>62</v>
      </c>
      <c r="C59" s="48"/>
      <c r="D59" s="49">
        <v>14</v>
      </c>
      <c r="E59" s="49">
        <v>20</v>
      </c>
      <c r="F59" s="50">
        <v>0.7</v>
      </c>
      <c r="G59" s="50">
        <v>0.95843222297823594</v>
      </c>
      <c r="I59" s="51">
        <v>14</v>
      </c>
      <c r="J59" s="51">
        <v>20</v>
      </c>
      <c r="K59" s="52">
        <v>0.7</v>
      </c>
      <c r="L59" s="52">
        <v>0.95843222297823594</v>
      </c>
    </row>
    <row r="60" spans="2:17" ht="14.25" hidden="1" customHeight="1" outlineLevel="1" x14ac:dyDescent="0.4">
      <c r="B60" s="48" t="s">
        <v>63</v>
      </c>
      <c r="C60" s="48"/>
      <c r="D60" s="49">
        <v>24</v>
      </c>
      <c r="E60" s="49">
        <v>25</v>
      </c>
      <c r="F60" s="50">
        <v>0.96</v>
      </c>
      <c r="G60" s="50">
        <v>0.96963596922314177</v>
      </c>
      <c r="I60" s="51">
        <v>24</v>
      </c>
      <c r="J60" s="51">
        <v>25</v>
      </c>
      <c r="K60" s="52">
        <v>0.96</v>
      </c>
      <c r="L60" s="52">
        <v>0.96963596922314177</v>
      </c>
    </row>
    <row r="61" spans="2:17" ht="14.25" hidden="1" customHeight="1" outlineLevel="1" x14ac:dyDescent="0.4">
      <c r="B61" s="48" t="s">
        <v>64</v>
      </c>
      <c r="C61" s="48"/>
      <c r="D61" s="49">
        <v>29</v>
      </c>
      <c r="E61" s="49">
        <v>33</v>
      </c>
      <c r="F61" s="50">
        <v>0.87878787878787878</v>
      </c>
      <c r="G61" s="50">
        <v>0.94912994020260399</v>
      </c>
      <c r="I61" s="51">
        <v>29</v>
      </c>
      <c r="J61" s="51">
        <v>33</v>
      </c>
      <c r="K61" s="52">
        <v>0.87878787878787878</v>
      </c>
      <c r="L61" s="52">
        <v>0.94912994020260399</v>
      </c>
    </row>
    <row r="62" spans="2:17" ht="14.25" hidden="1" customHeight="1" outlineLevel="1" x14ac:dyDescent="0.4">
      <c r="B62" s="48" t="s">
        <v>65</v>
      </c>
      <c r="C62" s="48"/>
      <c r="D62" s="49">
        <v>20</v>
      </c>
      <c r="E62" s="49">
        <v>23</v>
      </c>
      <c r="F62" s="50">
        <v>0.86956521739130432</v>
      </c>
      <c r="G62" s="50">
        <v>0.88420258566635601</v>
      </c>
      <c r="I62" s="51">
        <v>20</v>
      </c>
      <c r="J62" s="51">
        <v>23</v>
      </c>
      <c r="K62" s="52">
        <v>0.86956521739130432</v>
      </c>
      <c r="L62" s="52">
        <v>0.88420258566635601</v>
      </c>
    </row>
    <row r="63" spans="2:17" ht="14.25" hidden="1" customHeight="1" outlineLevel="1" x14ac:dyDescent="0.4">
      <c r="B63" s="48" t="s">
        <v>66</v>
      </c>
      <c r="C63" s="48"/>
      <c r="D63" s="49">
        <v>10</v>
      </c>
      <c r="E63" s="49">
        <v>15</v>
      </c>
      <c r="F63" s="50">
        <v>0.66666666666666663</v>
      </c>
      <c r="G63" s="50">
        <v>0.70889475984108341</v>
      </c>
      <c r="I63" s="51">
        <v>10</v>
      </c>
      <c r="J63" s="51">
        <v>15</v>
      </c>
      <c r="K63" s="52">
        <v>0.66666666666666663</v>
      </c>
      <c r="L63" s="52">
        <v>0.70889475984108341</v>
      </c>
    </row>
    <row r="64" spans="2:17" ht="14.25" hidden="1" customHeight="1" outlineLevel="1" x14ac:dyDescent="0.4">
      <c r="B64" s="48" t="s">
        <v>67</v>
      </c>
      <c r="C64" s="48"/>
      <c r="D64" s="49">
        <v>80</v>
      </c>
      <c r="E64" s="49">
        <v>95</v>
      </c>
      <c r="F64" s="50">
        <v>0.84210526315789469</v>
      </c>
      <c r="G64" s="50">
        <v>0.82316818022589511</v>
      </c>
      <c r="I64" s="51">
        <v>80</v>
      </c>
      <c r="J64" s="51">
        <v>95</v>
      </c>
      <c r="K64" s="52">
        <v>0.84210526315789469</v>
      </c>
      <c r="L64" s="52">
        <v>0.82316818022589511</v>
      </c>
    </row>
    <row r="65" spans="1:12" ht="14.25" hidden="1" customHeight="1" outlineLevel="1" x14ac:dyDescent="0.4">
      <c r="B65" s="48" t="s">
        <v>68</v>
      </c>
      <c r="C65" s="48"/>
      <c r="D65" s="49">
        <v>24</v>
      </c>
      <c r="E65" s="49">
        <v>31</v>
      </c>
      <c r="F65" s="50">
        <v>0.77419354838709675</v>
      </c>
      <c r="G65" s="50">
        <v>0.77514693751288932</v>
      </c>
      <c r="I65" s="51">
        <v>24</v>
      </c>
      <c r="J65" s="51">
        <v>31</v>
      </c>
      <c r="K65" s="52">
        <v>0.77419354838709675</v>
      </c>
      <c r="L65" s="52">
        <v>0.77514693751288932</v>
      </c>
    </row>
    <row r="66" spans="1:12" ht="14.25" hidden="1" customHeight="1" outlineLevel="1" x14ac:dyDescent="0.4">
      <c r="B66" s="48" t="s">
        <v>69</v>
      </c>
      <c r="C66" s="48"/>
      <c r="D66" s="49">
        <v>17</v>
      </c>
      <c r="E66" s="49">
        <v>22</v>
      </c>
      <c r="F66" s="50">
        <v>0.77272727272727271</v>
      </c>
      <c r="G66" s="50">
        <v>0.97517348244963953</v>
      </c>
      <c r="I66" s="51">
        <v>17</v>
      </c>
      <c r="J66" s="51">
        <v>22</v>
      </c>
      <c r="K66" s="52">
        <v>0.77272727272727271</v>
      </c>
      <c r="L66" s="52">
        <v>0.97517348244963953</v>
      </c>
    </row>
    <row r="67" spans="1:12" ht="14.25" hidden="1" customHeight="1" outlineLevel="1" x14ac:dyDescent="0.4">
      <c r="B67" s="48" t="s">
        <v>70</v>
      </c>
      <c r="C67" s="48"/>
      <c r="D67" s="49">
        <v>27</v>
      </c>
      <c r="E67" s="49">
        <v>30</v>
      </c>
      <c r="F67" s="50">
        <v>0.9</v>
      </c>
      <c r="G67" s="50">
        <v>0.93484767945467717</v>
      </c>
      <c r="I67" s="51">
        <v>27</v>
      </c>
      <c r="J67" s="51">
        <v>30</v>
      </c>
      <c r="K67" s="52">
        <v>0.9</v>
      </c>
      <c r="L67" s="52">
        <v>0.93484767945467717</v>
      </c>
    </row>
    <row r="68" spans="1:12" ht="14.25" hidden="1" customHeight="1" outlineLevel="1" x14ac:dyDescent="0.4">
      <c r="B68" s="48" t="s">
        <v>71</v>
      </c>
      <c r="C68" s="48"/>
      <c r="D68" s="49">
        <v>15</v>
      </c>
      <c r="E68" s="49">
        <v>16</v>
      </c>
      <c r="F68" s="50">
        <v>0.9375</v>
      </c>
      <c r="G68" s="50">
        <v>0.98976190207135029</v>
      </c>
      <c r="I68" s="51">
        <v>15</v>
      </c>
      <c r="J68" s="51">
        <v>16</v>
      </c>
      <c r="K68" s="52">
        <v>0.9375</v>
      </c>
      <c r="L68" s="52">
        <v>0.98976190207135029</v>
      </c>
    </row>
    <row r="69" spans="1:12" ht="14.25" hidden="1" customHeight="1" outlineLevel="1" x14ac:dyDescent="0.4">
      <c r="B69" s="48" t="s">
        <v>72</v>
      </c>
      <c r="C69" s="48"/>
      <c r="D69" s="49">
        <v>13</v>
      </c>
      <c r="E69" s="49">
        <v>14</v>
      </c>
      <c r="F69" s="50">
        <v>0.9285714285714286</v>
      </c>
      <c r="G69" s="50">
        <v>0.99322140583201191</v>
      </c>
      <c r="I69" s="51">
        <v>13</v>
      </c>
      <c r="J69" s="51">
        <v>14</v>
      </c>
      <c r="K69" s="52">
        <v>0.9285714285714286</v>
      </c>
      <c r="L69" s="52">
        <v>0.99322140583201191</v>
      </c>
    </row>
    <row r="70" spans="1:12" ht="14.25" hidden="1" customHeight="1" outlineLevel="1" x14ac:dyDescent="0.4">
      <c r="B70" s="48" t="s">
        <v>73</v>
      </c>
      <c r="C70" s="48"/>
      <c r="D70" s="49">
        <v>46</v>
      </c>
      <c r="E70" s="49">
        <v>47</v>
      </c>
      <c r="F70" s="50">
        <v>0.97872340425531912</v>
      </c>
      <c r="G70" s="50">
        <v>0.98498863076422505</v>
      </c>
      <c r="I70" s="51">
        <v>46</v>
      </c>
      <c r="J70" s="51">
        <v>47</v>
      </c>
      <c r="K70" s="52">
        <v>0.97872340425531912</v>
      </c>
      <c r="L70" s="52">
        <v>0.98498863076422505</v>
      </c>
    </row>
    <row r="71" spans="1:12" ht="14.25" hidden="1" customHeight="1" outlineLevel="1" x14ac:dyDescent="0.4">
      <c r="B71" s="48" t="s">
        <v>74</v>
      </c>
      <c r="C71" s="48"/>
      <c r="D71" s="49">
        <v>44</v>
      </c>
      <c r="E71" s="49">
        <v>50</v>
      </c>
      <c r="F71" s="50">
        <v>0.88</v>
      </c>
      <c r="G71" s="50">
        <v>0.9364553010288249</v>
      </c>
      <c r="I71" s="51">
        <v>44</v>
      </c>
      <c r="J71" s="51">
        <v>50</v>
      </c>
      <c r="K71" s="52">
        <v>0.88</v>
      </c>
      <c r="L71" s="52">
        <v>0.9364553010288249</v>
      </c>
    </row>
    <row r="72" spans="1:12" ht="14.25" hidden="1" customHeight="1" outlineLevel="1" x14ac:dyDescent="0.4">
      <c r="B72" s="48" t="s">
        <v>75</v>
      </c>
      <c r="C72" s="48"/>
      <c r="D72" s="49">
        <v>162</v>
      </c>
      <c r="E72" s="49">
        <v>167</v>
      </c>
      <c r="F72" s="50">
        <v>0.97005988023952094</v>
      </c>
      <c r="G72" s="50">
        <v>0.99020830981855312</v>
      </c>
      <c r="I72" s="51">
        <v>162</v>
      </c>
      <c r="J72" s="51">
        <v>167</v>
      </c>
      <c r="K72" s="52">
        <v>0.97005988023952094</v>
      </c>
      <c r="L72" s="52">
        <v>0.99020830981855312</v>
      </c>
    </row>
    <row r="73" spans="1:12" ht="14.25" hidden="1" customHeight="1" outlineLevel="1" x14ac:dyDescent="0.4">
      <c r="B73" s="48" t="s">
        <v>76</v>
      </c>
      <c r="C73" s="48"/>
      <c r="D73" s="49">
        <v>37</v>
      </c>
      <c r="E73" s="49">
        <v>38</v>
      </c>
      <c r="F73" s="50">
        <v>0.97368421052631582</v>
      </c>
      <c r="G73" s="50">
        <v>0.9902978466401996</v>
      </c>
      <c r="I73" s="51">
        <v>37</v>
      </c>
      <c r="J73" s="51">
        <v>38</v>
      </c>
      <c r="K73" s="52">
        <v>0.97368421052631582</v>
      </c>
      <c r="L73" s="52">
        <v>0.9902978466401996</v>
      </c>
    </row>
    <row r="74" spans="1:12" ht="14.25" hidden="1" customHeight="1" outlineLevel="1" x14ac:dyDescent="0.4">
      <c r="B74" s="48" t="s">
        <v>77</v>
      </c>
      <c r="C74" s="48"/>
      <c r="D74" s="49">
        <v>12</v>
      </c>
      <c r="E74" s="49">
        <v>16</v>
      </c>
      <c r="F74" s="50">
        <v>0.75</v>
      </c>
      <c r="G74" s="50">
        <v>0.89406060734328763</v>
      </c>
      <c r="I74" s="51">
        <v>12</v>
      </c>
      <c r="J74" s="51">
        <v>16</v>
      </c>
      <c r="K74" s="52">
        <v>0.75</v>
      </c>
      <c r="L74" s="52">
        <v>0.89406060734328763</v>
      </c>
    </row>
    <row r="75" spans="1:12" ht="12.75" hidden="1" customHeight="1" outlineLevel="1" x14ac:dyDescent="0.4">
      <c r="B75" s="12" t="s">
        <v>78</v>
      </c>
      <c r="C75" s="12"/>
      <c r="D75" s="53">
        <v>25</v>
      </c>
      <c r="E75" s="53">
        <v>38</v>
      </c>
      <c r="F75" s="54">
        <v>0.65789473684210531</v>
      </c>
      <c r="G75" s="54">
        <v>0.81634644800972433</v>
      </c>
      <c r="I75" s="55">
        <v>25</v>
      </c>
      <c r="J75" s="55">
        <v>38</v>
      </c>
      <c r="K75" s="56">
        <v>0.65789473684210531</v>
      </c>
      <c r="L75" s="56">
        <v>0.81634644800972433</v>
      </c>
    </row>
    <row r="76" spans="1:12" hidden="1" collapsed="1" x14ac:dyDescent="0.4">
      <c r="B76" s="12" t="s">
        <v>79</v>
      </c>
      <c r="C76" s="12"/>
      <c r="D76" s="53" t="e">
        <v>#REF!</v>
      </c>
      <c r="E76" s="53" t="e">
        <v>#REF!</v>
      </c>
      <c r="F76" s="57" t="e">
        <v>#REF!</v>
      </c>
      <c r="G76" s="57" t="e">
        <v>#REF!</v>
      </c>
      <c r="I76" s="58" t="e">
        <v>#REF!</v>
      </c>
      <c r="J76" s="58" t="e">
        <v>#REF!</v>
      </c>
      <c r="K76" s="59" t="e">
        <v>#REF!</v>
      </c>
      <c r="L76" s="59" t="e">
        <v>#REF!</v>
      </c>
    </row>
    <row r="77" spans="1:12" hidden="1" x14ac:dyDescent="0.4">
      <c r="A77" s="60" t="s">
        <v>80</v>
      </c>
      <c r="B77" s="61" t="s">
        <v>81</v>
      </c>
      <c r="C77" s="61"/>
      <c r="D77" s="53" t="e">
        <v>#N/A</v>
      </c>
      <c r="E77" s="53" t="e">
        <v>#N/A</v>
      </c>
      <c r="F77" s="57" t="e">
        <v>#N/A</v>
      </c>
      <c r="G77" s="57" t="e">
        <v>#N/A</v>
      </c>
      <c r="I77" s="53" t="e">
        <v>#N/A</v>
      </c>
      <c r="J77" s="53" t="e">
        <v>#N/A</v>
      </c>
      <c r="K77" s="57" t="e">
        <v>#N/A</v>
      </c>
      <c r="L77" s="57" t="e">
        <v>#N/A</v>
      </c>
    </row>
    <row r="78" spans="1:12" hidden="1" x14ac:dyDescent="0.4">
      <c r="A78" s="60" t="s">
        <v>82</v>
      </c>
      <c r="B78" s="61" t="s">
        <v>83</v>
      </c>
      <c r="C78" s="61"/>
      <c r="D78" s="53" t="e">
        <v>#N/A</v>
      </c>
      <c r="E78" s="53" t="e">
        <v>#N/A</v>
      </c>
      <c r="F78" s="57" t="e">
        <v>#N/A</v>
      </c>
      <c r="G78" s="57" t="e">
        <v>#N/A</v>
      </c>
      <c r="I78" s="53" t="e">
        <v>#N/A</v>
      </c>
      <c r="J78" s="53" t="e">
        <v>#N/A</v>
      </c>
      <c r="K78" s="57" t="e">
        <v>#N/A</v>
      </c>
      <c r="L78" s="57" t="e">
        <v>#N/A</v>
      </c>
    </row>
    <row r="79" spans="1:12" hidden="1" x14ac:dyDescent="0.4">
      <c r="A79" s="60" t="s">
        <v>84</v>
      </c>
      <c r="B79" s="61" t="s">
        <v>85</v>
      </c>
      <c r="C79" s="61"/>
      <c r="D79" s="53" t="e">
        <v>#N/A</v>
      </c>
      <c r="E79" s="53" t="e">
        <v>#N/A</v>
      </c>
      <c r="F79" s="57" t="e">
        <v>#N/A</v>
      </c>
      <c r="G79" s="57" t="e">
        <v>#N/A</v>
      </c>
      <c r="I79" s="53" t="e">
        <v>#N/A</v>
      </c>
      <c r="J79" s="53" t="e">
        <v>#N/A</v>
      </c>
      <c r="K79" s="57" t="e">
        <v>#N/A</v>
      </c>
      <c r="L79" s="57" t="e">
        <v>#N/A</v>
      </c>
    </row>
    <row r="80" spans="1:12" hidden="1" x14ac:dyDescent="0.4">
      <c r="A80" s="60" t="s">
        <v>86</v>
      </c>
      <c r="B80" s="12" t="s">
        <v>87</v>
      </c>
      <c r="C80" s="12"/>
      <c r="D80" s="53" t="e">
        <v>#N/A</v>
      </c>
      <c r="E80" s="53" t="e">
        <v>#N/A</v>
      </c>
      <c r="F80" s="57" t="e">
        <v>#N/A</v>
      </c>
      <c r="G80" s="57" t="e">
        <v>#REF!</v>
      </c>
      <c r="I80" s="53" t="e">
        <v>#N/A</v>
      </c>
      <c r="J80" s="53" t="e">
        <v>#N/A</v>
      </c>
      <c r="K80" s="57" t="e">
        <v>#N/A</v>
      </c>
      <c r="L80" s="57" t="e">
        <v>#N/A</v>
      </c>
    </row>
    <row r="81" spans="1:12" hidden="1" x14ac:dyDescent="0.4">
      <c r="A81" s="4"/>
      <c r="B81" s="62"/>
      <c r="C81" s="62"/>
      <c r="D81" s="63"/>
      <c r="E81" s="63"/>
      <c r="F81" s="64"/>
      <c r="G81" s="64"/>
      <c r="I81" s="51"/>
      <c r="J81" s="51"/>
      <c r="K81" s="52"/>
      <c r="L81" s="52"/>
    </row>
    <row r="82" spans="1:12" ht="42.45" hidden="1" x14ac:dyDescent="0.4">
      <c r="A82" s="4"/>
      <c r="B82" s="65" t="s">
        <v>88</v>
      </c>
      <c r="C82" s="65"/>
      <c r="D82" s="47" t="s">
        <v>57</v>
      </c>
      <c r="E82" s="47" t="s">
        <v>58</v>
      </c>
      <c r="F82" s="47" t="s">
        <v>59</v>
      </c>
      <c r="G82" s="47" t="s">
        <v>60</v>
      </c>
      <c r="I82" s="47" t="s">
        <v>57</v>
      </c>
      <c r="J82" s="47" t="s">
        <v>58</v>
      </c>
      <c r="K82" s="47" t="s">
        <v>59</v>
      </c>
      <c r="L82" s="47" t="s">
        <v>60</v>
      </c>
    </row>
    <row r="83" spans="1:12" hidden="1" x14ac:dyDescent="0.4">
      <c r="A83" s="66" t="s">
        <v>89</v>
      </c>
      <c r="B83" s="61" t="s">
        <v>90</v>
      </c>
      <c r="C83" s="61"/>
      <c r="D83" s="53" t="e">
        <v>#N/A</v>
      </c>
      <c r="E83" s="53" t="e">
        <v>#N/A</v>
      </c>
      <c r="F83" s="57" t="e">
        <v>#N/A</v>
      </c>
      <c r="G83" s="57" t="e">
        <v>#N/A</v>
      </c>
      <c r="I83" s="53" t="e">
        <v>#N/A</v>
      </c>
      <c r="J83" s="53" t="e">
        <v>#N/A</v>
      </c>
      <c r="K83" s="57" t="e">
        <v>#N/A</v>
      </c>
      <c r="L83" s="57" t="e">
        <v>#N/A</v>
      </c>
    </row>
    <row r="84" spans="1:12" hidden="1" x14ac:dyDescent="0.4">
      <c r="A84" s="66" t="s">
        <v>91</v>
      </c>
      <c r="B84" s="61" t="s">
        <v>92</v>
      </c>
      <c r="C84" s="61"/>
      <c r="D84" s="53" t="e">
        <v>#N/A</v>
      </c>
      <c r="E84" s="53" t="e">
        <v>#N/A</v>
      </c>
      <c r="F84" s="57" t="e">
        <v>#N/A</v>
      </c>
      <c r="G84" s="57" t="e">
        <v>#N/A</v>
      </c>
      <c r="I84" s="53" t="e">
        <v>#N/A</v>
      </c>
      <c r="J84" s="53" t="e">
        <v>#N/A</v>
      </c>
      <c r="K84" s="57" t="e">
        <v>#N/A</v>
      </c>
      <c r="L84" s="57" t="e">
        <v>#N/A</v>
      </c>
    </row>
    <row r="85" spans="1:12" hidden="1" x14ac:dyDescent="0.4">
      <c r="A85" s="66" t="s">
        <v>93</v>
      </c>
      <c r="B85" s="67" t="s">
        <v>94</v>
      </c>
      <c r="C85" s="67"/>
      <c r="D85" s="53" t="e">
        <v>#N/A</v>
      </c>
      <c r="E85" s="53" t="e">
        <v>#N/A</v>
      </c>
      <c r="F85" s="57" t="e">
        <v>#N/A</v>
      </c>
      <c r="G85" s="57" t="e">
        <v>#N/A</v>
      </c>
      <c r="I85" s="53" t="e">
        <v>#N/A</v>
      </c>
      <c r="J85" s="53" t="e">
        <v>#N/A</v>
      </c>
      <c r="K85" s="57" t="e">
        <v>#N/A</v>
      </c>
      <c r="L85" s="57" t="e">
        <v>#N/A</v>
      </c>
    </row>
    <row r="86" spans="1:12" hidden="1" x14ac:dyDescent="0.4">
      <c r="A86" s="66" t="s">
        <v>95</v>
      </c>
      <c r="B86" s="61" t="s">
        <v>96</v>
      </c>
      <c r="C86" s="61"/>
      <c r="D86" s="53" t="e">
        <v>#N/A</v>
      </c>
      <c r="E86" s="53" t="e">
        <v>#N/A</v>
      </c>
      <c r="F86" s="57" t="e">
        <v>#N/A</v>
      </c>
      <c r="G86" s="57" t="e">
        <v>#N/A</v>
      </c>
      <c r="I86" s="53" t="e">
        <v>#N/A</v>
      </c>
      <c r="J86" s="53" t="e">
        <v>#N/A</v>
      </c>
      <c r="K86" s="57" t="e">
        <v>#N/A</v>
      </c>
      <c r="L86" s="57" t="e">
        <v>#N/A</v>
      </c>
    </row>
    <row r="87" spans="1:12" hidden="1" x14ac:dyDescent="0.4">
      <c r="A87" s="66" t="s">
        <v>97</v>
      </c>
      <c r="B87" s="61" t="s">
        <v>98</v>
      </c>
      <c r="C87" s="61"/>
      <c r="D87" s="53" t="e">
        <v>#N/A</v>
      </c>
      <c r="E87" s="53" t="e">
        <v>#N/A</v>
      </c>
      <c r="F87" s="57" t="e">
        <v>#N/A</v>
      </c>
      <c r="G87" s="57" t="e">
        <v>#N/A</v>
      </c>
      <c r="I87" s="53" t="e">
        <v>#N/A</v>
      </c>
      <c r="J87" s="53" t="e">
        <v>#N/A</v>
      </c>
      <c r="K87" s="57" t="e">
        <v>#N/A</v>
      </c>
      <c r="L87" s="57" t="e">
        <v>#N/A</v>
      </c>
    </row>
    <row r="88" spans="1:12" hidden="1" x14ac:dyDescent="0.4">
      <c r="A88" s="66" t="s">
        <v>99</v>
      </c>
      <c r="B88" s="61" t="s">
        <v>100</v>
      </c>
      <c r="C88" s="61"/>
      <c r="D88" s="53" t="e">
        <v>#N/A</v>
      </c>
      <c r="E88" s="53" t="e">
        <v>#N/A</v>
      </c>
      <c r="F88" s="57" t="e">
        <v>#N/A</v>
      </c>
      <c r="G88" s="57" t="e">
        <v>#N/A</v>
      </c>
      <c r="I88" s="53" t="e">
        <v>#N/A</v>
      </c>
      <c r="J88" s="53" t="e">
        <v>#N/A</v>
      </c>
      <c r="K88" s="57" t="e">
        <v>#N/A</v>
      </c>
      <c r="L88" s="57" t="e">
        <v>#N/A</v>
      </c>
    </row>
    <row r="89" spans="1:12" hidden="1" x14ac:dyDescent="0.4">
      <c r="A89" s="68" t="s">
        <v>101</v>
      </c>
      <c r="B89" s="67" t="s">
        <v>102</v>
      </c>
      <c r="C89" s="67"/>
      <c r="D89" s="53" t="e">
        <v>#N/A</v>
      </c>
      <c r="E89" s="53" t="e">
        <v>#N/A</v>
      </c>
      <c r="F89" s="57" t="e">
        <v>#N/A</v>
      </c>
      <c r="G89" s="57" t="e">
        <v>#N/A</v>
      </c>
      <c r="I89" s="53" t="e">
        <v>#N/A</v>
      </c>
      <c r="J89" s="53" t="e">
        <v>#N/A</v>
      </c>
      <c r="K89" s="57" t="e">
        <v>#N/A</v>
      </c>
      <c r="L89" s="57" t="e">
        <v>#N/A</v>
      </c>
    </row>
    <row r="90" spans="1:12" hidden="1" x14ac:dyDescent="0.4">
      <c r="A90" s="66" t="s">
        <v>103</v>
      </c>
      <c r="B90" s="61" t="s">
        <v>104</v>
      </c>
      <c r="C90" s="61"/>
      <c r="D90" s="53" t="e">
        <v>#N/A</v>
      </c>
      <c r="E90" s="53" t="e">
        <v>#N/A</v>
      </c>
      <c r="F90" s="57" t="e">
        <v>#N/A</v>
      </c>
      <c r="G90" s="57" t="e">
        <v>#N/A</v>
      </c>
      <c r="I90" s="53" t="e">
        <v>#N/A</v>
      </c>
      <c r="J90" s="53" t="e">
        <v>#N/A</v>
      </c>
      <c r="K90" s="57" t="e">
        <v>#N/A</v>
      </c>
      <c r="L90" s="57" t="e">
        <v>#N/A</v>
      </c>
    </row>
    <row r="91" spans="1:12" hidden="1" x14ac:dyDescent="0.4">
      <c r="A91" s="68" t="s">
        <v>105</v>
      </c>
      <c r="B91" s="61" t="s">
        <v>106</v>
      </c>
      <c r="C91" s="61"/>
      <c r="D91" s="53" t="e">
        <v>#N/A</v>
      </c>
      <c r="E91" s="53" t="e">
        <v>#N/A</v>
      </c>
      <c r="F91" s="57" t="e">
        <v>#N/A</v>
      </c>
      <c r="G91" s="57" t="e">
        <v>#N/A</v>
      </c>
      <c r="I91" s="53" t="e">
        <v>#N/A</v>
      </c>
      <c r="J91" s="53" t="e">
        <v>#N/A</v>
      </c>
      <c r="K91" s="57" t="e">
        <v>#N/A</v>
      </c>
      <c r="L91" s="57" t="e">
        <v>#N/A</v>
      </c>
    </row>
    <row r="92" spans="1:12" hidden="1" x14ac:dyDescent="0.4">
      <c r="A92" s="66" t="s">
        <v>107</v>
      </c>
      <c r="B92" s="61" t="s">
        <v>108</v>
      </c>
      <c r="C92" s="61"/>
      <c r="D92" s="53" t="e">
        <v>#N/A</v>
      </c>
      <c r="E92" s="53" t="e">
        <v>#N/A</v>
      </c>
      <c r="F92" s="57" t="e">
        <v>#N/A</v>
      </c>
      <c r="G92" s="57" t="e">
        <v>#N/A</v>
      </c>
      <c r="I92" s="53" t="e">
        <v>#N/A</v>
      </c>
      <c r="J92" s="53" t="e">
        <v>#N/A</v>
      </c>
      <c r="K92" s="57" t="e">
        <v>#N/A</v>
      </c>
      <c r="L92" s="57" t="e">
        <v>#N/A</v>
      </c>
    </row>
    <row r="93" spans="1:12" hidden="1" x14ac:dyDescent="0.4">
      <c r="A93" s="66" t="s">
        <v>109</v>
      </c>
      <c r="B93" s="61" t="s">
        <v>110</v>
      </c>
      <c r="C93" s="61"/>
      <c r="D93" s="53" t="e">
        <v>#N/A</v>
      </c>
      <c r="E93" s="53" t="e">
        <v>#N/A</v>
      </c>
      <c r="F93" s="57" t="e">
        <v>#N/A</v>
      </c>
      <c r="G93" s="57" t="e">
        <v>#N/A</v>
      </c>
      <c r="I93" s="53" t="e">
        <v>#N/A</v>
      </c>
      <c r="J93" s="53" t="e">
        <v>#N/A</v>
      </c>
      <c r="K93" s="57" t="e">
        <v>#N/A</v>
      </c>
      <c r="L93" s="57" t="e">
        <v>#N/A</v>
      </c>
    </row>
    <row r="94" spans="1:12" hidden="1" x14ac:dyDescent="0.4">
      <c r="A94" s="66" t="s">
        <v>111</v>
      </c>
      <c r="B94" s="61" t="s">
        <v>112</v>
      </c>
      <c r="C94" s="61"/>
      <c r="D94" s="53" t="e">
        <v>#N/A</v>
      </c>
      <c r="E94" s="53" t="e">
        <v>#N/A</v>
      </c>
      <c r="F94" s="57" t="e">
        <v>#N/A</v>
      </c>
      <c r="G94" s="57" t="e">
        <v>#N/A</v>
      </c>
      <c r="I94" s="53" t="e">
        <v>#N/A</v>
      </c>
      <c r="J94" s="53" t="e">
        <v>#N/A</v>
      </c>
      <c r="K94" s="57" t="e">
        <v>#N/A</v>
      </c>
      <c r="L94" s="57" t="e">
        <v>#N/A</v>
      </c>
    </row>
    <row r="95" spans="1:12" hidden="1" x14ac:dyDescent="0.4">
      <c r="A95" s="66" t="s">
        <v>113</v>
      </c>
      <c r="B95" s="61" t="s">
        <v>114</v>
      </c>
      <c r="C95" s="61"/>
      <c r="D95" s="53" t="e">
        <v>#N/A</v>
      </c>
      <c r="E95" s="53" t="e">
        <v>#N/A</v>
      </c>
      <c r="F95" s="57" t="e">
        <v>#N/A</v>
      </c>
      <c r="G95" s="57" t="e">
        <v>#N/A</v>
      </c>
      <c r="I95" s="53" t="e">
        <v>#N/A</v>
      </c>
      <c r="J95" s="53" t="e">
        <v>#N/A</v>
      </c>
      <c r="K95" s="57" t="e">
        <v>#N/A</v>
      </c>
      <c r="L95" s="57" t="e">
        <v>#N/A</v>
      </c>
    </row>
    <row r="96" spans="1:12" hidden="1" x14ac:dyDescent="0.4">
      <c r="A96" s="66" t="s">
        <v>115</v>
      </c>
      <c r="B96" s="61" t="s">
        <v>116</v>
      </c>
      <c r="C96" s="61"/>
      <c r="D96" s="53" t="e">
        <v>#N/A</v>
      </c>
      <c r="E96" s="53" t="e">
        <v>#N/A</v>
      </c>
      <c r="F96" s="57" t="e">
        <v>#N/A</v>
      </c>
      <c r="G96" s="57" t="e">
        <v>#N/A</v>
      </c>
      <c r="I96" s="53" t="e">
        <v>#N/A</v>
      </c>
      <c r="J96" s="53" t="e">
        <v>#N/A</v>
      </c>
      <c r="K96" s="57" t="e">
        <v>#N/A</v>
      </c>
      <c r="L96" s="57" t="e">
        <v>#N/A</v>
      </c>
    </row>
    <row r="97" spans="1:12" hidden="1" x14ac:dyDescent="0.4">
      <c r="A97" s="66" t="s">
        <v>117</v>
      </c>
      <c r="B97" s="61" t="s">
        <v>118</v>
      </c>
      <c r="C97" s="61"/>
      <c r="D97" s="53" t="e">
        <v>#N/A</v>
      </c>
      <c r="E97" s="53" t="e">
        <v>#N/A</v>
      </c>
      <c r="F97" s="57" t="e">
        <v>#N/A</v>
      </c>
      <c r="G97" s="57" t="e">
        <v>#N/A</v>
      </c>
      <c r="I97" s="53" t="e">
        <v>#N/A</v>
      </c>
      <c r="J97" s="53" t="e">
        <v>#N/A</v>
      </c>
      <c r="K97" s="57" t="e">
        <v>#N/A</v>
      </c>
      <c r="L97" s="57" t="e">
        <v>#N/A</v>
      </c>
    </row>
    <row r="98" spans="1:12" hidden="1" x14ac:dyDescent="0.4">
      <c r="A98" s="66" t="s">
        <v>119</v>
      </c>
      <c r="B98" s="67" t="s">
        <v>120</v>
      </c>
      <c r="C98" s="67"/>
      <c r="D98" s="53" t="e">
        <v>#N/A</v>
      </c>
      <c r="E98" s="53" t="e">
        <v>#N/A</v>
      </c>
      <c r="F98" s="57" t="e">
        <v>#N/A</v>
      </c>
      <c r="G98" s="57" t="e">
        <v>#N/A</v>
      </c>
      <c r="I98" s="53" t="e">
        <v>#N/A</v>
      </c>
      <c r="J98" s="53" t="e">
        <v>#N/A</v>
      </c>
      <c r="K98" s="57" t="e">
        <v>#N/A</v>
      </c>
      <c r="L98" s="57" t="e">
        <v>#N/A</v>
      </c>
    </row>
    <row r="99" spans="1:12" hidden="1" x14ac:dyDescent="0.4">
      <c r="A99" s="66" t="s">
        <v>121</v>
      </c>
      <c r="B99" s="61" t="s">
        <v>122</v>
      </c>
      <c r="C99" s="61"/>
      <c r="D99" s="53" t="e">
        <v>#N/A</v>
      </c>
      <c r="E99" s="53" t="e">
        <v>#N/A</v>
      </c>
      <c r="F99" s="57" t="e">
        <v>#N/A</v>
      </c>
      <c r="G99" s="57" t="e">
        <v>#N/A</v>
      </c>
      <c r="I99" s="53" t="e">
        <v>#N/A</v>
      </c>
      <c r="J99" s="53" t="e">
        <v>#N/A</v>
      </c>
      <c r="K99" s="57" t="e">
        <v>#N/A</v>
      </c>
      <c r="L99" s="57" t="e">
        <v>#N/A</v>
      </c>
    </row>
    <row r="100" spans="1:12" hidden="1" x14ac:dyDescent="0.4">
      <c r="A100" s="66" t="s">
        <v>123</v>
      </c>
      <c r="B100" s="61" t="s">
        <v>124</v>
      </c>
      <c r="C100" s="61"/>
      <c r="D100" s="53" t="e">
        <v>#N/A</v>
      </c>
      <c r="E100" s="53" t="e">
        <v>#N/A</v>
      </c>
      <c r="F100" s="57" t="e">
        <v>#N/A</v>
      </c>
      <c r="G100" s="57" t="e">
        <v>#N/A</v>
      </c>
      <c r="I100" s="53" t="e">
        <v>#N/A</v>
      </c>
      <c r="J100" s="53" t="e">
        <v>#N/A</v>
      </c>
      <c r="K100" s="57" t="e">
        <v>#N/A</v>
      </c>
      <c r="L100" s="57" t="e">
        <v>#N/A</v>
      </c>
    </row>
    <row r="101" spans="1:12" hidden="1" x14ac:dyDescent="0.4">
      <c r="A101" s="66" t="s">
        <v>125</v>
      </c>
      <c r="B101" s="61" t="s">
        <v>126</v>
      </c>
      <c r="C101" s="61"/>
      <c r="D101" s="53" t="e">
        <v>#N/A</v>
      </c>
      <c r="E101" s="53" t="e">
        <v>#N/A</v>
      </c>
      <c r="F101" s="57" t="e">
        <v>#N/A</v>
      </c>
      <c r="G101" s="57" t="e">
        <v>#N/A</v>
      </c>
      <c r="I101" s="53" t="e">
        <v>#N/A</v>
      </c>
      <c r="J101" s="53" t="e">
        <v>#N/A</v>
      </c>
      <c r="K101" s="57" t="e">
        <v>#N/A</v>
      </c>
      <c r="L101" s="57" t="e">
        <v>#N/A</v>
      </c>
    </row>
    <row r="102" spans="1:12" hidden="1" x14ac:dyDescent="0.4">
      <c r="A102" s="66" t="s">
        <v>127</v>
      </c>
      <c r="B102" s="61" t="s">
        <v>128</v>
      </c>
      <c r="C102" s="61"/>
      <c r="D102" s="53" t="e">
        <v>#N/A</v>
      </c>
      <c r="E102" s="53" t="e">
        <v>#N/A</v>
      </c>
      <c r="F102" s="57" t="e">
        <v>#N/A</v>
      </c>
      <c r="G102" s="57" t="e">
        <v>#N/A</v>
      </c>
      <c r="I102" s="53" t="e">
        <v>#N/A</v>
      </c>
      <c r="J102" s="53" t="e">
        <v>#N/A</v>
      </c>
      <c r="K102" s="57" t="e">
        <v>#N/A</v>
      </c>
      <c r="L102" s="57" t="e">
        <v>#N/A</v>
      </c>
    </row>
    <row r="103" spans="1:12" hidden="1" x14ac:dyDescent="0.4">
      <c r="A103" s="66" t="s">
        <v>129</v>
      </c>
      <c r="B103" s="61" t="s">
        <v>130</v>
      </c>
      <c r="C103" s="61"/>
      <c r="D103" s="53" t="e">
        <v>#N/A</v>
      </c>
      <c r="E103" s="53" t="e">
        <v>#N/A</v>
      </c>
      <c r="F103" s="57" t="e">
        <v>#N/A</v>
      </c>
      <c r="G103" s="57" t="e">
        <v>#N/A</v>
      </c>
      <c r="I103" s="53" t="e">
        <v>#N/A</v>
      </c>
      <c r="J103" s="53" t="e">
        <v>#N/A</v>
      </c>
      <c r="K103" s="57" t="e">
        <v>#N/A</v>
      </c>
      <c r="L103" s="57" t="e">
        <v>#N/A</v>
      </c>
    </row>
    <row r="104" spans="1:12" hidden="1" x14ac:dyDescent="0.4">
      <c r="B104" s="69" t="s">
        <v>131</v>
      </c>
      <c r="C104" s="69"/>
      <c r="D104" s="70" t="e">
        <v>#N/A</v>
      </c>
      <c r="E104" s="70" t="e">
        <v>#N/A</v>
      </c>
      <c r="F104" s="71" t="e">
        <v>#N/A</v>
      </c>
      <c r="G104" s="72"/>
      <c r="I104" s="70" t="e">
        <v>#N/A</v>
      </c>
      <c r="J104" s="70" t="e">
        <v>#N/A</v>
      </c>
      <c r="K104" s="71" t="e">
        <v>#N/A</v>
      </c>
      <c r="L104" s="72"/>
    </row>
    <row r="105" spans="1:12" x14ac:dyDescent="0.4">
      <c r="D105" s="30"/>
      <c r="E105" s="30"/>
      <c r="F105" s="30"/>
      <c r="I105" s="30"/>
      <c r="K105" s="45"/>
    </row>
    <row r="106" spans="1:12" x14ac:dyDescent="0.4">
      <c r="D106" s="30"/>
      <c r="I106" s="30"/>
      <c r="J106" s="30"/>
    </row>
    <row r="107" spans="1:12" hidden="1" x14ac:dyDescent="0.4">
      <c r="D107" s="1" t="s">
        <v>132</v>
      </c>
      <c r="E107" s="1" t="s">
        <v>133</v>
      </c>
      <c r="F107" s="1" t="s">
        <v>134</v>
      </c>
    </row>
    <row r="108" spans="1:12" hidden="1" x14ac:dyDescent="0.4">
      <c r="B108" s="1" t="s">
        <v>135</v>
      </c>
      <c r="D108" s="30">
        <v>5328.9819271000015</v>
      </c>
      <c r="E108" s="1">
        <v>9371</v>
      </c>
      <c r="F108" s="30">
        <v>4042.0180728999985</v>
      </c>
      <c r="I108" s="30"/>
    </row>
    <row r="109" spans="1:12" hidden="1" x14ac:dyDescent="0.4">
      <c r="B109" s="1" t="s">
        <v>136</v>
      </c>
      <c r="D109" s="30">
        <v>125895.24015289999</v>
      </c>
      <c r="E109" s="30" t="e">
        <v>#REF!</v>
      </c>
      <c r="F109" s="30" t="e">
        <v>#REF!</v>
      </c>
    </row>
    <row r="110" spans="1:12" hidden="1" x14ac:dyDescent="0.4">
      <c r="B110" s="1" t="s">
        <v>44</v>
      </c>
      <c r="D110" s="30">
        <v>56</v>
      </c>
      <c r="E110" s="1">
        <v>500</v>
      </c>
      <c r="F110" s="30">
        <v>444</v>
      </c>
    </row>
    <row r="111" spans="1:12" hidden="1" x14ac:dyDescent="0.4">
      <c r="B111" s="1" t="s">
        <v>137</v>
      </c>
      <c r="D111" s="45">
        <v>14500</v>
      </c>
      <c r="E111" s="1">
        <v>4970</v>
      </c>
      <c r="F111" s="30">
        <v>-9530</v>
      </c>
      <c r="G111" s="1" t="s">
        <v>138</v>
      </c>
      <c r="H111" s="1">
        <v>5100</v>
      </c>
    </row>
    <row r="112" spans="1:12" ht="15" hidden="1" thickBot="1" x14ac:dyDescent="0.45">
      <c r="D112" s="73">
        <v>145780.22207999998</v>
      </c>
      <c r="H112" s="1">
        <v>113</v>
      </c>
    </row>
    <row r="113" spans="2:11" hidden="1" x14ac:dyDescent="0.4">
      <c r="B113" s="1" t="s">
        <v>139</v>
      </c>
      <c r="D113" s="1">
        <v>2400</v>
      </c>
      <c r="H113" s="30">
        <v>-14743</v>
      </c>
    </row>
    <row r="114" spans="2:11" ht="15" hidden="1" thickBot="1" x14ac:dyDescent="0.45">
      <c r="B114" s="1" t="s">
        <v>46</v>
      </c>
      <c r="D114" s="1">
        <v>288</v>
      </c>
      <c r="H114" s="74">
        <v>-9530</v>
      </c>
    </row>
    <row r="115" spans="2:11" ht="15" hidden="1" thickBot="1" x14ac:dyDescent="0.45">
      <c r="B115" s="1" t="s">
        <v>140</v>
      </c>
      <c r="D115" s="73">
        <v>148468.22207999998</v>
      </c>
    </row>
    <row r="116" spans="2:11" x14ac:dyDescent="0.4">
      <c r="I116" s="30"/>
      <c r="J116" s="30"/>
      <c r="K116" s="45"/>
    </row>
    <row r="117" spans="2:11" x14ac:dyDescent="0.4">
      <c r="I117" s="30"/>
      <c r="K117" s="45"/>
    </row>
    <row r="118" spans="2:11" x14ac:dyDescent="0.4">
      <c r="I118" s="30"/>
    </row>
    <row r="119" spans="2:11" x14ac:dyDescent="0.4">
      <c r="D119" s="30"/>
      <c r="I119" s="30"/>
    </row>
    <row r="120" spans="2:11" x14ac:dyDescent="0.4">
      <c r="I120" s="30"/>
    </row>
    <row r="124" spans="2:11" x14ac:dyDescent="0.4">
      <c r="I124" s="30"/>
    </row>
  </sheetData>
  <mergeCells count="17">
    <mergeCell ref="D5:G5"/>
    <mergeCell ref="D6:G6"/>
    <mergeCell ref="I6:L6"/>
    <mergeCell ref="N6:Q6"/>
    <mergeCell ref="D7:G7"/>
    <mergeCell ref="I7:L7"/>
    <mergeCell ref="N7:O7"/>
    <mergeCell ref="P7:Q7"/>
    <mergeCell ref="D56:G56"/>
    <mergeCell ref="I56:L56"/>
    <mergeCell ref="D25:G25"/>
    <mergeCell ref="I25:L25"/>
    <mergeCell ref="N25:Q25"/>
    <mergeCell ref="D26:G26"/>
    <mergeCell ref="I26:L26"/>
    <mergeCell ref="N26:O26"/>
    <mergeCell ref="P26:Q26"/>
  </mergeCells>
  <pageMargins left="0.7" right="0.7" top="0.75" bottom="0.75" header="0.3" footer="0.3"/>
  <pageSetup paperSize="9" scale="46"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B3ED-0C29-4223-B4BD-33BF19F92683}">
  <sheetPr>
    <pageSetUpPr fitToPage="1"/>
  </sheetPr>
  <dimension ref="A2:R70"/>
  <sheetViews>
    <sheetView topLeftCell="D1" zoomScale="80" zoomScaleNormal="80" workbookViewId="0">
      <selection activeCell="D47" sqref="A47:XFD47"/>
    </sheetView>
  </sheetViews>
  <sheetFormatPr defaultRowHeight="12.45" x14ac:dyDescent="0.3"/>
  <cols>
    <col min="1" max="1" width="9.07421875" style="1" hidden="1" customWidth="1"/>
    <col min="2" max="2" width="2.84375" style="1" hidden="1" customWidth="1"/>
    <col min="3" max="3" width="5.3046875" style="1" hidden="1" customWidth="1"/>
    <col min="4" max="4" width="34.4609375" style="1" customWidth="1"/>
    <col min="5" max="9" width="14.84375" style="1" customWidth="1"/>
    <col min="10" max="10" width="9.07421875" style="1" customWidth="1"/>
    <col min="11" max="15" width="14.84375" style="1" customWidth="1"/>
    <col min="16" max="16" width="5.3046875" style="1" customWidth="1"/>
    <col min="17" max="255" width="8.84375" style="1"/>
    <col min="256" max="256" width="29.69140625" style="1" bestFit="1" customWidth="1"/>
    <col min="257" max="259" width="11.84375" style="1" customWidth="1"/>
    <col min="260" max="261" width="8.84375" style="1"/>
    <col min="262" max="262" width="14.07421875" style="1" customWidth="1"/>
    <col min="263" max="263" width="15" style="1" customWidth="1"/>
    <col min="264" max="264" width="12.3046875" style="1" customWidth="1"/>
    <col min="265" max="511" width="8.84375" style="1"/>
    <col min="512" max="512" width="29.69140625" style="1" bestFit="1" customWidth="1"/>
    <col min="513" max="515" width="11.84375" style="1" customWidth="1"/>
    <col min="516" max="517" width="8.84375" style="1"/>
    <col min="518" max="518" width="14.07421875" style="1" customWidth="1"/>
    <col min="519" max="519" width="15" style="1" customWidth="1"/>
    <col min="520" max="520" width="12.3046875" style="1" customWidth="1"/>
    <col min="521" max="767" width="8.84375" style="1"/>
    <col min="768" max="768" width="29.69140625" style="1" bestFit="1" customWidth="1"/>
    <col min="769" max="771" width="11.84375" style="1" customWidth="1"/>
    <col min="772" max="773" width="8.84375" style="1"/>
    <col min="774" max="774" width="14.07421875" style="1" customWidth="1"/>
    <col min="775" max="775" width="15" style="1" customWidth="1"/>
    <col min="776" max="776" width="12.3046875" style="1" customWidth="1"/>
    <col min="777" max="1023" width="8.84375" style="1"/>
    <col min="1024" max="1024" width="29.69140625" style="1" bestFit="1" customWidth="1"/>
    <col min="1025" max="1027" width="11.84375" style="1" customWidth="1"/>
    <col min="1028" max="1029" width="8.84375" style="1"/>
    <col min="1030" max="1030" width="14.07421875" style="1" customWidth="1"/>
    <col min="1031" max="1031" width="15" style="1" customWidth="1"/>
    <col min="1032" max="1032" width="12.3046875" style="1" customWidth="1"/>
    <col min="1033" max="1279" width="8.84375" style="1"/>
    <col min="1280" max="1280" width="29.69140625" style="1" bestFit="1" customWidth="1"/>
    <col min="1281" max="1283" width="11.84375" style="1" customWidth="1"/>
    <col min="1284" max="1285" width="8.84375" style="1"/>
    <col min="1286" max="1286" width="14.07421875" style="1" customWidth="1"/>
    <col min="1287" max="1287" width="15" style="1" customWidth="1"/>
    <col min="1288" max="1288" width="12.3046875" style="1" customWidth="1"/>
    <col min="1289" max="1535" width="8.84375" style="1"/>
    <col min="1536" max="1536" width="29.69140625" style="1" bestFit="1" customWidth="1"/>
    <col min="1537" max="1539" width="11.84375" style="1" customWidth="1"/>
    <col min="1540" max="1541" width="8.84375" style="1"/>
    <col min="1542" max="1542" width="14.07421875" style="1" customWidth="1"/>
    <col min="1543" max="1543" width="15" style="1" customWidth="1"/>
    <col min="1544" max="1544" width="12.3046875" style="1" customWidth="1"/>
    <col min="1545" max="1791" width="8.84375" style="1"/>
    <col min="1792" max="1792" width="29.69140625" style="1" bestFit="1" customWidth="1"/>
    <col min="1793" max="1795" width="11.84375" style="1" customWidth="1"/>
    <col min="1796" max="1797" width="8.84375" style="1"/>
    <col min="1798" max="1798" width="14.07421875" style="1" customWidth="1"/>
    <col min="1799" max="1799" width="15" style="1" customWidth="1"/>
    <col min="1800" max="1800" width="12.3046875" style="1" customWidth="1"/>
    <col min="1801" max="2047" width="8.84375" style="1"/>
    <col min="2048" max="2048" width="29.69140625" style="1" bestFit="1" customWidth="1"/>
    <col min="2049" max="2051" width="11.84375" style="1" customWidth="1"/>
    <col min="2052" max="2053" width="8.84375" style="1"/>
    <col min="2054" max="2054" width="14.07421875" style="1" customWidth="1"/>
    <col min="2055" max="2055" width="15" style="1" customWidth="1"/>
    <col min="2056" max="2056" width="12.3046875" style="1" customWidth="1"/>
    <col min="2057" max="2303" width="8.84375" style="1"/>
    <col min="2304" max="2304" width="29.69140625" style="1" bestFit="1" customWidth="1"/>
    <col min="2305" max="2307" width="11.84375" style="1" customWidth="1"/>
    <col min="2308" max="2309" width="8.84375" style="1"/>
    <col min="2310" max="2310" width="14.07421875" style="1" customWidth="1"/>
    <col min="2311" max="2311" width="15" style="1" customWidth="1"/>
    <col min="2312" max="2312" width="12.3046875" style="1" customWidth="1"/>
    <col min="2313" max="2559" width="8.84375" style="1"/>
    <col min="2560" max="2560" width="29.69140625" style="1" bestFit="1" customWidth="1"/>
    <col min="2561" max="2563" width="11.84375" style="1" customWidth="1"/>
    <col min="2564" max="2565" width="8.84375" style="1"/>
    <col min="2566" max="2566" width="14.07421875" style="1" customWidth="1"/>
    <col min="2567" max="2567" width="15" style="1" customWidth="1"/>
    <col min="2568" max="2568" width="12.3046875" style="1" customWidth="1"/>
    <col min="2569" max="2815" width="8.84375" style="1"/>
    <col min="2816" max="2816" width="29.69140625" style="1" bestFit="1" customWidth="1"/>
    <col min="2817" max="2819" width="11.84375" style="1" customWidth="1"/>
    <col min="2820" max="2821" width="8.84375" style="1"/>
    <col min="2822" max="2822" width="14.07421875" style="1" customWidth="1"/>
    <col min="2823" max="2823" width="15" style="1" customWidth="1"/>
    <col min="2824" max="2824" width="12.3046875" style="1" customWidth="1"/>
    <col min="2825" max="3071" width="8.84375" style="1"/>
    <col min="3072" max="3072" width="29.69140625" style="1" bestFit="1" customWidth="1"/>
    <col min="3073" max="3075" width="11.84375" style="1" customWidth="1"/>
    <col min="3076" max="3077" width="8.84375" style="1"/>
    <col min="3078" max="3078" width="14.07421875" style="1" customWidth="1"/>
    <col min="3079" max="3079" width="15" style="1" customWidth="1"/>
    <col min="3080" max="3080" width="12.3046875" style="1" customWidth="1"/>
    <col min="3081" max="3327" width="8.84375" style="1"/>
    <col min="3328" max="3328" width="29.69140625" style="1" bestFit="1" customWidth="1"/>
    <col min="3329" max="3331" width="11.84375" style="1" customWidth="1"/>
    <col min="3332" max="3333" width="8.84375" style="1"/>
    <col min="3334" max="3334" width="14.07421875" style="1" customWidth="1"/>
    <col min="3335" max="3335" width="15" style="1" customWidth="1"/>
    <col min="3336" max="3336" width="12.3046875" style="1" customWidth="1"/>
    <col min="3337" max="3583" width="8.84375" style="1"/>
    <col min="3584" max="3584" width="29.69140625" style="1" bestFit="1" customWidth="1"/>
    <col min="3585" max="3587" width="11.84375" style="1" customWidth="1"/>
    <col min="3588" max="3589" width="8.84375" style="1"/>
    <col min="3590" max="3590" width="14.07421875" style="1" customWidth="1"/>
    <col min="3591" max="3591" width="15" style="1" customWidth="1"/>
    <col min="3592" max="3592" width="12.3046875" style="1" customWidth="1"/>
    <col min="3593" max="3839" width="8.84375" style="1"/>
    <col min="3840" max="3840" width="29.69140625" style="1" bestFit="1" customWidth="1"/>
    <col min="3841" max="3843" width="11.84375" style="1" customWidth="1"/>
    <col min="3844" max="3845" width="8.84375" style="1"/>
    <col min="3846" max="3846" width="14.07421875" style="1" customWidth="1"/>
    <col min="3847" max="3847" width="15" style="1" customWidth="1"/>
    <col min="3848" max="3848" width="12.3046875" style="1" customWidth="1"/>
    <col min="3849" max="4095" width="8.84375" style="1"/>
    <col min="4096" max="4096" width="29.69140625" style="1" bestFit="1" customWidth="1"/>
    <col min="4097" max="4099" width="11.84375" style="1" customWidth="1"/>
    <col min="4100" max="4101" width="8.84375" style="1"/>
    <col min="4102" max="4102" width="14.07421875" style="1" customWidth="1"/>
    <col min="4103" max="4103" width="15" style="1" customWidth="1"/>
    <col min="4104" max="4104" width="12.3046875" style="1" customWidth="1"/>
    <col min="4105" max="4351" width="8.84375" style="1"/>
    <col min="4352" max="4352" width="29.69140625" style="1" bestFit="1" customWidth="1"/>
    <col min="4353" max="4355" width="11.84375" style="1" customWidth="1"/>
    <col min="4356" max="4357" width="8.84375" style="1"/>
    <col min="4358" max="4358" width="14.07421875" style="1" customWidth="1"/>
    <col min="4359" max="4359" width="15" style="1" customWidth="1"/>
    <col min="4360" max="4360" width="12.3046875" style="1" customWidth="1"/>
    <col min="4361" max="4607" width="8.84375" style="1"/>
    <col min="4608" max="4608" width="29.69140625" style="1" bestFit="1" customWidth="1"/>
    <col min="4609" max="4611" width="11.84375" style="1" customWidth="1"/>
    <col min="4612" max="4613" width="8.84375" style="1"/>
    <col min="4614" max="4614" width="14.07421875" style="1" customWidth="1"/>
    <col min="4615" max="4615" width="15" style="1" customWidth="1"/>
    <col min="4616" max="4616" width="12.3046875" style="1" customWidth="1"/>
    <col min="4617" max="4863" width="8.84375" style="1"/>
    <col min="4864" max="4864" width="29.69140625" style="1" bestFit="1" customWidth="1"/>
    <col min="4865" max="4867" width="11.84375" style="1" customWidth="1"/>
    <col min="4868" max="4869" width="8.84375" style="1"/>
    <col min="4870" max="4870" width="14.07421875" style="1" customWidth="1"/>
    <col min="4871" max="4871" width="15" style="1" customWidth="1"/>
    <col min="4872" max="4872" width="12.3046875" style="1" customWidth="1"/>
    <col min="4873" max="5119" width="8.84375" style="1"/>
    <col min="5120" max="5120" width="29.69140625" style="1" bestFit="1" customWidth="1"/>
    <col min="5121" max="5123" width="11.84375" style="1" customWidth="1"/>
    <col min="5124" max="5125" width="8.84375" style="1"/>
    <col min="5126" max="5126" width="14.07421875" style="1" customWidth="1"/>
    <col min="5127" max="5127" width="15" style="1" customWidth="1"/>
    <col min="5128" max="5128" width="12.3046875" style="1" customWidth="1"/>
    <col min="5129" max="5375" width="8.84375" style="1"/>
    <col min="5376" max="5376" width="29.69140625" style="1" bestFit="1" customWidth="1"/>
    <col min="5377" max="5379" width="11.84375" style="1" customWidth="1"/>
    <col min="5380" max="5381" width="8.84375" style="1"/>
    <col min="5382" max="5382" width="14.07421875" style="1" customWidth="1"/>
    <col min="5383" max="5383" width="15" style="1" customWidth="1"/>
    <col min="5384" max="5384" width="12.3046875" style="1" customWidth="1"/>
    <col min="5385" max="5631" width="8.84375" style="1"/>
    <col min="5632" max="5632" width="29.69140625" style="1" bestFit="1" customWidth="1"/>
    <col min="5633" max="5635" width="11.84375" style="1" customWidth="1"/>
    <col min="5636" max="5637" width="8.84375" style="1"/>
    <col min="5638" max="5638" width="14.07421875" style="1" customWidth="1"/>
    <col min="5639" max="5639" width="15" style="1" customWidth="1"/>
    <col min="5640" max="5640" width="12.3046875" style="1" customWidth="1"/>
    <col min="5641" max="5887" width="8.84375" style="1"/>
    <col min="5888" max="5888" width="29.69140625" style="1" bestFit="1" customWidth="1"/>
    <col min="5889" max="5891" width="11.84375" style="1" customWidth="1"/>
    <col min="5892" max="5893" width="8.84375" style="1"/>
    <col min="5894" max="5894" width="14.07421875" style="1" customWidth="1"/>
    <col min="5895" max="5895" width="15" style="1" customWidth="1"/>
    <col min="5896" max="5896" width="12.3046875" style="1" customWidth="1"/>
    <col min="5897" max="6143" width="8.84375" style="1"/>
    <col min="6144" max="6144" width="29.69140625" style="1" bestFit="1" customWidth="1"/>
    <col min="6145" max="6147" width="11.84375" style="1" customWidth="1"/>
    <col min="6148" max="6149" width="8.84375" style="1"/>
    <col min="6150" max="6150" width="14.07421875" style="1" customWidth="1"/>
    <col min="6151" max="6151" width="15" style="1" customWidth="1"/>
    <col min="6152" max="6152" width="12.3046875" style="1" customWidth="1"/>
    <col min="6153" max="6399" width="8.84375" style="1"/>
    <col min="6400" max="6400" width="29.69140625" style="1" bestFit="1" customWidth="1"/>
    <col min="6401" max="6403" width="11.84375" style="1" customWidth="1"/>
    <col min="6404" max="6405" width="8.84375" style="1"/>
    <col min="6406" max="6406" width="14.07421875" style="1" customWidth="1"/>
    <col min="6407" max="6407" width="15" style="1" customWidth="1"/>
    <col min="6408" max="6408" width="12.3046875" style="1" customWidth="1"/>
    <col min="6409" max="6655" width="8.84375" style="1"/>
    <col min="6656" max="6656" width="29.69140625" style="1" bestFit="1" customWidth="1"/>
    <col min="6657" max="6659" width="11.84375" style="1" customWidth="1"/>
    <col min="6660" max="6661" width="8.84375" style="1"/>
    <col min="6662" max="6662" width="14.07421875" style="1" customWidth="1"/>
    <col min="6663" max="6663" width="15" style="1" customWidth="1"/>
    <col min="6664" max="6664" width="12.3046875" style="1" customWidth="1"/>
    <col min="6665" max="6911" width="8.84375" style="1"/>
    <col min="6912" max="6912" width="29.69140625" style="1" bestFit="1" customWidth="1"/>
    <col min="6913" max="6915" width="11.84375" style="1" customWidth="1"/>
    <col min="6916" max="6917" width="8.84375" style="1"/>
    <col min="6918" max="6918" width="14.07421875" style="1" customWidth="1"/>
    <col min="6919" max="6919" width="15" style="1" customWidth="1"/>
    <col min="6920" max="6920" width="12.3046875" style="1" customWidth="1"/>
    <col min="6921" max="7167" width="8.84375" style="1"/>
    <col min="7168" max="7168" width="29.69140625" style="1" bestFit="1" customWidth="1"/>
    <col min="7169" max="7171" width="11.84375" style="1" customWidth="1"/>
    <col min="7172" max="7173" width="8.84375" style="1"/>
    <col min="7174" max="7174" width="14.07421875" style="1" customWidth="1"/>
    <col min="7175" max="7175" width="15" style="1" customWidth="1"/>
    <col min="7176" max="7176" width="12.3046875" style="1" customWidth="1"/>
    <col min="7177" max="7423" width="8.84375" style="1"/>
    <col min="7424" max="7424" width="29.69140625" style="1" bestFit="1" customWidth="1"/>
    <col min="7425" max="7427" width="11.84375" style="1" customWidth="1"/>
    <col min="7428" max="7429" width="8.84375" style="1"/>
    <col min="7430" max="7430" width="14.07421875" style="1" customWidth="1"/>
    <col min="7431" max="7431" width="15" style="1" customWidth="1"/>
    <col min="7432" max="7432" width="12.3046875" style="1" customWidth="1"/>
    <col min="7433" max="7679" width="8.84375" style="1"/>
    <col min="7680" max="7680" width="29.69140625" style="1" bestFit="1" customWidth="1"/>
    <col min="7681" max="7683" width="11.84375" style="1" customWidth="1"/>
    <col min="7684" max="7685" width="8.84375" style="1"/>
    <col min="7686" max="7686" width="14.07421875" style="1" customWidth="1"/>
    <col min="7687" max="7687" width="15" style="1" customWidth="1"/>
    <col min="7688" max="7688" width="12.3046875" style="1" customWidth="1"/>
    <col min="7689" max="7935" width="8.84375" style="1"/>
    <col min="7936" max="7936" width="29.69140625" style="1" bestFit="1" customWidth="1"/>
    <col min="7937" max="7939" width="11.84375" style="1" customWidth="1"/>
    <col min="7940" max="7941" width="8.84375" style="1"/>
    <col min="7942" max="7942" width="14.07421875" style="1" customWidth="1"/>
    <col min="7943" max="7943" width="15" style="1" customWidth="1"/>
    <col min="7944" max="7944" width="12.3046875" style="1" customWidth="1"/>
    <col min="7945" max="8191" width="8.84375" style="1"/>
    <col min="8192" max="8192" width="29.69140625" style="1" bestFit="1" customWidth="1"/>
    <col min="8193" max="8195" width="11.84375" style="1" customWidth="1"/>
    <col min="8196" max="8197" width="8.84375" style="1"/>
    <col min="8198" max="8198" width="14.07421875" style="1" customWidth="1"/>
    <col min="8199" max="8199" width="15" style="1" customWidth="1"/>
    <col min="8200" max="8200" width="12.3046875" style="1" customWidth="1"/>
    <col min="8201" max="8447" width="8.84375" style="1"/>
    <col min="8448" max="8448" width="29.69140625" style="1" bestFit="1" customWidth="1"/>
    <col min="8449" max="8451" width="11.84375" style="1" customWidth="1"/>
    <col min="8452" max="8453" width="8.84375" style="1"/>
    <col min="8454" max="8454" width="14.07421875" style="1" customWidth="1"/>
    <col min="8455" max="8455" width="15" style="1" customWidth="1"/>
    <col min="8456" max="8456" width="12.3046875" style="1" customWidth="1"/>
    <col min="8457" max="8703" width="8.84375" style="1"/>
    <col min="8704" max="8704" width="29.69140625" style="1" bestFit="1" customWidth="1"/>
    <col min="8705" max="8707" width="11.84375" style="1" customWidth="1"/>
    <col min="8708" max="8709" width="8.84375" style="1"/>
    <col min="8710" max="8710" width="14.07421875" style="1" customWidth="1"/>
    <col min="8711" max="8711" width="15" style="1" customWidth="1"/>
    <col min="8712" max="8712" width="12.3046875" style="1" customWidth="1"/>
    <col min="8713" max="8959" width="8.84375" style="1"/>
    <col min="8960" max="8960" width="29.69140625" style="1" bestFit="1" customWidth="1"/>
    <col min="8961" max="8963" width="11.84375" style="1" customWidth="1"/>
    <col min="8964" max="8965" width="8.84375" style="1"/>
    <col min="8966" max="8966" width="14.07421875" style="1" customWidth="1"/>
    <col min="8967" max="8967" width="15" style="1" customWidth="1"/>
    <col min="8968" max="8968" width="12.3046875" style="1" customWidth="1"/>
    <col min="8969" max="9215" width="8.84375" style="1"/>
    <col min="9216" max="9216" width="29.69140625" style="1" bestFit="1" customWidth="1"/>
    <col min="9217" max="9219" width="11.84375" style="1" customWidth="1"/>
    <col min="9220" max="9221" width="8.84375" style="1"/>
    <col min="9222" max="9222" width="14.07421875" style="1" customWidth="1"/>
    <col min="9223" max="9223" width="15" style="1" customWidth="1"/>
    <col min="9224" max="9224" width="12.3046875" style="1" customWidth="1"/>
    <col min="9225" max="9471" width="8.84375" style="1"/>
    <col min="9472" max="9472" width="29.69140625" style="1" bestFit="1" customWidth="1"/>
    <col min="9473" max="9475" width="11.84375" style="1" customWidth="1"/>
    <col min="9476" max="9477" width="8.84375" style="1"/>
    <col min="9478" max="9478" width="14.07421875" style="1" customWidth="1"/>
    <col min="9479" max="9479" width="15" style="1" customWidth="1"/>
    <col min="9480" max="9480" width="12.3046875" style="1" customWidth="1"/>
    <col min="9481" max="9727" width="8.84375" style="1"/>
    <col min="9728" max="9728" width="29.69140625" style="1" bestFit="1" customWidth="1"/>
    <col min="9729" max="9731" width="11.84375" style="1" customWidth="1"/>
    <col min="9732" max="9733" width="8.84375" style="1"/>
    <col min="9734" max="9734" width="14.07421875" style="1" customWidth="1"/>
    <col min="9735" max="9735" width="15" style="1" customWidth="1"/>
    <col min="9736" max="9736" width="12.3046875" style="1" customWidth="1"/>
    <col min="9737" max="9983" width="8.84375" style="1"/>
    <col min="9984" max="9984" width="29.69140625" style="1" bestFit="1" customWidth="1"/>
    <col min="9985" max="9987" width="11.84375" style="1" customWidth="1"/>
    <col min="9988" max="9989" width="8.84375" style="1"/>
    <col min="9990" max="9990" width="14.07421875" style="1" customWidth="1"/>
    <col min="9991" max="9991" width="15" style="1" customWidth="1"/>
    <col min="9992" max="9992" width="12.3046875" style="1" customWidth="1"/>
    <col min="9993" max="10239" width="8.84375" style="1"/>
    <col min="10240" max="10240" width="29.69140625" style="1" bestFit="1" customWidth="1"/>
    <col min="10241" max="10243" width="11.84375" style="1" customWidth="1"/>
    <col min="10244" max="10245" width="8.84375" style="1"/>
    <col min="10246" max="10246" width="14.07421875" style="1" customWidth="1"/>
    <col min="10247" max="10247" width="15" style="1" customWidth="1"/>
    <col min="10248" max="10248" width="12.3046875" style="1" customWidth="1"/>
    <col min="10249" max="10495" width="8.84375" style="1"/>
    <col min="10496" max="10496" width="29.69140625" style="1" bestFit="1" customWidth="1"/>
    <col min="10497" max="10499" width="11.84375" style="1" customWidth="1"/>
    <col min="10500" max="10501" width="8.84375" style="1"/>
    <col min="10502" max="10502" width="14.07421875" style="1" customWidth="1"/>
    <col min="10503" max="10503" width="15" style="1" customWidth="1"/>
    <col min="10504" max="10504" width="12.3046875" style="1" customWidth="1"/>
    <col min="10505" max="10751" width="8.84375" style="1"/>
    <col min="10752" max="10752" width="29.69140625" style="1" bestFit="1" customWidth="1"/>
    <col min="10753" max="10755" width="11.84375" style="1" customWidth="1"/>
    <col min="10756" max="10757" width="8.84375" style="1"/>
    <col min="10758" max="10758" width="14.07421875" style="1" customWidth="1"/>
    <col min="10759" max="10759" width="15" style="1" customWidth="1"/>
    <col min="10760" max="10760" width="12.3046875" style="1" customWidth="1"/>
    <col min="10761" max="11007" width="8.84375" style="1"/>
    <col min="11008" max="11008" width="29.69140625" style="1" bestFit="1" customWidth="1"/>
    <col min="11009" max="11011" width="11.84375" style="1" customWidth="1"/>
    <col min="11012" max="11013" width="8.84375" style="1"/>
    <col min="11014" max="11014" width="14.07421875" style="1" customWidth="1"/>
    <col min="11015" max="11015" width="15" style="1" customWidth="1"/>
    <col min="11016" max="11016" width="12.3046875" style="1" customWidth="1"/>
    <col min="11017" max="11263" width="8.84375" style="1"/>
    <col min="11264" max="11264" width="29.69140625" style="1" bestFit="1" customWidth="1"/>
    <col min="11265" max="11267" width="11.84375" style="1" customWidth="1"/>
    <col min="11268" max="11269" width="8.84375" style="1"/>
    <col min="11270" max="11270" width="14.07421875" style="1" customWidth="1"/>
    <col min="11271" max="11271" width="15" style="1" customWidth="1"/>
    <col min="11272" max="11272" width="12.3046875" style="1" customWidth="1"/>
    <col min="11273" max="11519" width="8.84375" style="1"/>
    <col min="11520" max="11520" width="29.69140625" style="1" bestFit="1" customWidth="1"/>
    <col min="11521" max="11523" width="11.84375" style="1" customWidth="1"/>
    <col min="11524" max="11525" width="8.84375" style="1"/>
    <col min="11526" max="11526" width="14.07421875" style="1" customWidth="1"/>
    <col min="11527" max="11527" width="15" style="1" customWidth="1"/>
    <col min="11528" max="11528" width="12.3046875" style="1" customWidth="1"/>
    <col min="11529" max="11775" width="8.84375" style="1"/>
    <col min="11776" max="11776" width="29.69140625" style="1" bestFit="1" customWidth="1"/>
    <col min="11777" max="11779" width="11.84375" style="1" customWidth="1"/>
    <col min="11780" max="11781" width="8.84375" style="1"/>
    <col min="11782" max="11782" width="14.07421875" style="1" customWidth="1"/>
    <col min="11783" max="11783" width="15" style="1" customWidth="1"/>
    <col min="11784" max="11784" width="12.3046875" style="1" customWidth="1"/>
    <col min="11785" max="12031" width="8.84375" style="1"/>
    <col min="12032" max="12032" width="29.69140625" style="1" bestFit="1" customWidth="1"/>
    <col min="12033" max="12035" width="11.84375" style="1" customWidth="1"/>
    <col min="12036" max="12037" width="8.84375" style="1"/>
    <col min="12038" max="12038" width="14.07421875" style="1" customWidth="1"/>
    <col min="12039" max="12039" width="15" style="1" customWidth="1"/>
    <col min="12040" max="12040" width="12.3046875" style="1" customWidth="1"/>
    <col min="12041" max="12287" width="8.84375" style="1"/>
    <col min="12288" max="12288" width="29.69140625" style="1" bestFit="1" customWidth="1"/>
    <col min="12289" max="12291" width="11.84375" style="1" customWidth="1"/>
    <col min="12292" max="12293" width="8.84375" style="1"/>
    <col min="12294" max="12294" width="14.07421875" style="1" customWidth="1"/>
    <col min="12295" max="12295" width="15" style="1" customWidth="1"/>
    <col min="12296" max="12296" width="12.3046875" style="1" customWidth="1"/>
    <col min="12297" max="12543" width="8.84375" style="1"/>
    <col min="12544" max="12544" width="29.69140625" style="1" bestFit="1" customWidth="1"/>
    <col min="12545" max="12547" width="11.84375" style="1" customWidth="1"/>
    <col min="12548" max="12549" width="8.84375" style="1"/>
    <col min="12550" max="12550" width="14.07421875" style="1" customWidth="1"/>
    <col min="12551" max="12551" width="15" style="1" customWidth="1"/>
    <col min="12552" max="12552" width="12.3046875" style="1" customWidth="1"/>
    <col min="12553" max="12799" width="8.84375" style="1"/>
    <col min="12800" max="12800" width="29.69140625" style="1" bestFit="1" customWidth="1"/>
    <col min="12801" max="12803" width="11.84375" style="1" customWidth="1"/>
    <col min="12804" max="12805" width="8.84375" style="1"/>
    <col min="12806" max="12806" width="14.07421875" style="1" customWidth="1"/>
    <col min="12807" max="12807" width="15" style="1" customWidth="1"/>
    <col min="12808" max="12808" width="12.3046875" style="1" customWidth="1"/>
    <col min="12809" max="13055" width="8.84375" style="1"/>
    <col min="13056" max="13056" width="29.69140625" style="1" bestFit="1" customWidth="1"/>
    <col min="13057" max="13059" width="11.84375" style="1" customWidth="1"/>
    <col min="13060" max="13061" width="8.84375" style="1"/>
    <col min="13062" max="13062" width="14.07421875" style="1" customWidth="1"/>
    <col min="13063" max="13063" width="15" style="1" customWidth="1"/>
    <col min="13064" max="13064" width="12.3046875" style="1" customWidth="1"/>
    <col min="13065" max="13311" width="8.84375" style="1"/>
    <col min="13312" max="13312" width="29.69140625" style="1" bestFit="1" customWidth="1"/>
    <col min="13313" max="13315" width="11.84375" style="1" customWidth="1"/>
    <col min="13316" max="13317" width="8.84375" style="1"/>
    <col min="13318" max="13318" width="14.07421875" style="1" customWidth="1"/>
    <col min="13319" max="13319" width="15" style="1" customWidth="1"/>
    <col min="13320" max="13320" width="12.3046875" style="1" customWidth="1"/>
    <col min="13321" max="13567" width="8.84375" style="1"/>
    <col min="13568" max="13568" width="29.69140625" style="1" bestFit="1" customWidth="1"/>
    <col min="13569" max="13571" width="11.84375" style="1" customWidth="1"/>
    <col min="13572" max="13573" width="8.84375" style="1"/>
    <col min="13574" max="13574" width="14.07421875" style="1" customWidth="1"/>
    <col min="13575" max="13575" width="15" style="1" customWidth="1"/>
    <col min="13576" max="13576" width="12.3046875" style="1" customWidth="1"/>
    <col min="13577" max="13823" width="8.84375" style="1"/>
    <col min="13824" max="13824" width="29.69140625" style="1" bestFit="1" customWidth="1"/>
    <col min="13825" max="13827" width="11.84375" style="1" customWidth="1"/>
    <col min="13828" max="13829" width="8.84375" style="1"/>
    <col min="13830" max="13830" width="14.07421875" style="1" customWidth="1"/>
    <col min="13831" max="13831" width="15" style="1" customWidth="1"/>
    <col min="13832" max="13832" width="12.3046875" style="1" customWidth="1"/>
    <col min="13833" max="14079" width="8.84375" style="1"/>
    <col min="14080" max="14080" width="29.69140625" style="1" bestFit="1" customWidth="1"/>
    <col min="14081" max="14083" width="11.84375" style="1" customWidth="1"/>
    <col min="14084" max="14085" width="8.84375" style="1"/>
    <col min="14086" max="14086" width="14.07421875" style="1" customWidth="1"/>
    <col min="14087" max="14087" width="15" style="1" customWidth="1"/>
    <col min="14088" max="14088" width="12.3046875" style="1" customWidth="1"/>
    <col min="14089" max="14335" width="8.84375" style="1"/>
    <col min="14336" max="14336" width="29.69140625" style="1" bestFit="1" customWidth="1"/>
    <col min="14337" max="14339" width="11.84375" style="1" customWidth="1"/>
    <col min="14340" max="14341" width="8.84375" style="1"/>
    <col min="14342" max="14342" width="14.07421875" style="1" customWidth="1"/>
    <col min="14343" max="14343" width="15" style="1" customWidth="1"/>
    <col min="14344" max="14344" width="12.3046875" style="1" customWidth="1"/>
    <col min="14345" max="14591" width="8.84375" style="1"/>
    <col min="14592" max="14592" width="29.69140625" style="1" bestFit="1" customWidth="1"/>
    <col min="14593" max="14595" width="11.84375" style="1" customWidth="1"/>
    <col min="14596" max="14597" width="8.84375" style="1"/>
    <col min="14598" max="14598" width="14.07421875" style="1" customWidth="1"/>
    <col min="14599" max="14599" width="15" style="1" customWidth="1"/>
    <col min="14600" max="14600" width="12.3046875" style="1" customWidth="1"/>
    <col min="14601" max="14847" width="8.84375" style="1"/>
    <col min="14848" max="14848" width="29.69140625" style="1" bestFit="1" customWidth="1"/>
    <col min="14849" max="14851" width="11.84375" style="1" customWidth="1"/>
    <col min="14852" max="14853" width="8.84375" style="1"/>
    <col min="14854" max="14854" width="14.07421875" style="1" customWidth="1"/>
    <col min="14855" max="14855" width="15" style="1" customWidth="1"/>
    <col min="14856" max="14856" width="12.3046875" style="1" customWidth="1"/>
    <col min="14857" max="15103" width="8.84375" style="1"/>
    <col min="15104" max="15104" width="29.69140625" style="1" bestFit="1" customWidth="1"/>
    <col min="15105" max="15107" width="11.84375" style="1" customWidth="1"/>
    <col min="15108" max="15109" width="8.84375" style="1"/>
    <col min="15110" max="15110" width="14.07421875" style="1" customWidth="1"/>
    <col min="15111" max="15111" width="15" style="1" customWidth="1"/>
    <col min="15112" max="15112" width="12.3046875" style="1" customWidth="1"/>
    <col min="15113" max="15359" width="8.84375" style="1"/>
    <col min="15360" max="15360" width="29.69140625" style="1" bestFit="1" customWidth="1"/>
    <col min="15361" max="15363" width="11.84375" style="1" customWidth="1"/>
    <col min="15364" max="15365" width="8.84375" style="1"/>
    <col min="15366" max="15366" width="14.07421875" style="1" customWidth="1"/>
    <col min="15367" max="15367" width="15" style="1" customWidth="1"/>
    <col min="15368" max="15368" width="12.3046875" style="1" customWidth="1"/>
    <col min="15369" max="15615" width="8.84375" style="1"/>
    <col min="15616" max="15616" width="29.69140625" style="1" bestFit="1" customWidth="1"/>
    <col min="15617" max="15619" width="11.84375" style="1" customWidth="1"/>
    <col min="15620" max="15621" width="8.84375" style="1"/>
    <col min="15622" max="15622" width="14.07421875" style="1" customWidth="1"/>
    <col min="15623" max="15623" width="15" style="1" customWidth="1"/>
    <col min="15624" max="15624" width="12.3046875" style="1" customWidth="1"/>
    <col min="15625" max="15871" width="8.84375" style="1"/>
    <col min="15872" max="15872" width="29.69140625" style="1" bestFit="1" customWidth="1"/>
    <col min="15873" max="15875" width="11.84375" style="1" customWidth="1"/>
    <col min="15876" max="15877" width="8.84375" style="1"/>
    <col min="15878" max="15878" width="14.07421875" style="1" customWidth="1"/>
    <col min="15879" max="15879" width="15" style="1" customWidth="1"/>
    <col min="15880" max="15880" width="12.3046875" style="1" customWidth="1"/>
    <col min="15881" max="16127" width="8.84375" style="1"/>
    <col min="16128" max="16128" width="29.69140625" style="1" bestFit="1" customWidth="1"/>
    <col min="16129" max="16131" width="11.84375" style="1" customWidth="1"/>
    <col min="16132" max="16133" width="8.84375" style="1"/>
    <col min="16134" max="16134" width="14.07421875" style="1" customWidth="1"/>
    <col min="16135" max="16135" width="15" style="1" customWidth="1"/>
    <col min="16136" max="16136" width="12.3046875" style="1" customWidth="1"/>
    <col min="16137" max="16384" width="8.84375" style="1"/>
  </cols>
  <sheetData>
    <row r="2" spans="1:15" ht="15.45" x14ac:dyDescent="0.4">
      <c r="D2" s="2" t="s">
        <v>141</v>
      </c>
    </row>
    <row r="3" spans="1:15" ht="12.9" x14ac:dyDescent="0.35">
      <c r="D3" s="5" t="s">
        <v>1</v>
      </c>
    </row>
    <row r="4" spans="1:15" ht="12.9" x14ac:dyDescent="0.35">
      <c r="D4" s="6" t="s">
        <v>2</v>
      </c>
    </row>
    <row r="5" spans="1:15" x14ac:dyDescent="0.3">
      <c r="D5" s="75"/>
    </row>
    <row r="6" spans="1:15" ht="15.45" x14ac:dyDescent="0.4">
      <c r="E6" s="134" t="s">
        <v>142</v>
      </c>
      <c r="F6" s="134"/>
      <c r="G6" s="134"/>
      <c r="H6" s="134"/>
      <c r="I6" s="134"/>
      <c r="K6" s="134" t="s">
        <v>143</v>
      </c>
      <c r="L6" s="134"/>
      <c r="M6" s="134"/>
      <c r="N6" s="134"/>
      <c r="O6" s="134"/>
    </row>
    <row r="7" spans="1:15" ht="15" customHeight="1" x14ac:dyDescent="0.4">
      <c r="E7" s="136" t="s">
        <v>144</v>
      </c>
      <c r="F7" s="136"/>
      <c r="G7" s="136"/>
      <c r="H7" s="136"/>
      <c r="I7" s="136"/>
      <c r="K7" s="137" t="s">
        <v>145</v>
      </c>
      <c r="L7" s="137"/>
      <c r="M7" s="137"/>
      <c r="N7" s="137"/>
      <c r="O7" s="137"/>
    </row>
    <row r="8" spans="1:15" ht="62.15" x14ac:dyDescent="0.3">
      <c r="D8" s="76" t="s">
        <v>146</v>
      </c>
      <c r="E8" s="9" t="s">
        <v>147</v>
      </c>
      <c r="F8" s="9" t="s">
        <v>148</v>
      </c>
      <c r="G8" s="9" t="s">
        <v>137</v>
      </c>
      <c r="H8" s="9" t="s">
        <v>149</v>
      </c>
      <c r="I8" s="9" t="s">
        <v>150</v>
      </c>
      <c r="J8" s="77"/>
      <c r="K8" s="9" t="s">
        <v>135</v>
      </c>
      <c r="L8" s="9" t="s">
        <v>148</v>
      </c>
      <c r="M8" s="9" t="s">
        <v>137</v>
      </c>
      <c r="N8" s="9" t="s">
        <v>149</v>
      </c>
      <c r="O8" s="9" t="s">
        <v>151</v>
      </c>
    </row>
    <row r="9" spans="1:15" ht="14.6" x14ac:dyDescent="0.4">
      <c r="A9" s="13" t="s">
        <v>152</v>
      </c>
      <c r="D9" s="67" t="s">
        <v>92</v>
      </c>
      <c r="E9" s="78">
        <v>72.012879999999996</v>
      </c>
      <c r="F9" s="78">
        <v>0</v>
      </c>
      <c r="G9" s="78"/>
      <c r="H9" s="78"/>
      <c r="I9" s="78">
        <v>72.012879999999996</v>
      </c>
      <c r="K9" s="78">
        <v>153.16839999999999</v>
      </c>
      <c r="L9" s="78">
        <v>0</v>
      </c>
      <c r="M9" s="78"/>
      <c r="N9" s="78"/>
      <c r="O9" s="78">
        <v>153.16839999999999</v>
      </c>
    </row>
    <row r="10" spans="1:15" ht="14.6" x14ac:dyDescent="0.4">
      <c r="A10" s="79" t="s">
        <v>153</v>
      </c>
      <c r="D10" s="67" t="s">
        <v>94</v>
      </c>
      <c r="E10" s="78">
        <v>199.66930999999997</v>
      </c>
      <c r="F10" s="78">
        <v>0</v>
      </c>
      <c r="G10" s="78"/>
      <c r="H10" s="78"/>
      <c r="I10" s="78">
        <v>199.66930999999997</v>
      </c>
      <c r="K10" s="78">
        <v>412.13439</v>
      </c>
      <c r="L10" s="78">
        <v>0</v>
      </c>
      <c r="M10" s="78"/>
      <c r="N10" s="78"/>
      <c r="O10" s="78">
        <v>412.13439</v>
      </c>
    </row>
    <row r="11" spans="1:15" ht="14.6" x14ac:dyDescent="0.4">
      <c r="A11" s="79" t="s">
        <v>154</v>
      </c>
      <c r="D11" s="67" t="s">
        <v>96</v>
      </c>
      <c r="E11" s="78">
        <v>374.50835999999998</v>
      </c>
      <c r="F11" s="78">
        <v>280.18200000000002</v>
      </c>
      <c r="G11" s="78"/>
      <c r="H11" s="78"/>
      <c r="I11" s="78">
        <v>654.69036000000006</v>
      </c>
      <c r="K11" s="78">
        <v>725.16013000000009</v>
      </c>
      <c r="L11" s="78">
        <v>560.36400000000003</v>
      </c>
      <c r="M11" s="78"/>
      <c r="N11" s="78"/>
      <c r="O11" s="78">
        <v>1285.5241300000002</v>
      </c>
    </row>
    <row r="12" spans="1:15" ht="14.6" x14ac:dyDescent="0.4">
      <c r="A12" s="79" t="s">
        <v>155</v>
      </c>
      <c r="D12" s="67" t="s">
        <v>98</v>
      </c>
      <c r="E12" s="78">
        <v>1058.3615220000006</v>
      </c>
      <c r="F12" s="78">
        <v>2591.8751280000001</v>
      </c>
      <c r="G12" s="78"/>
      <c r="H12" s="78"/>
      <c r="I12" s="78">
        <v>3650.2366500000007</v>
      </c>
      <c r="K12" s="78">
        <v>2230.444754000001</v>
      </c>
      <c r="L12" s="78">
        <v>5439.7502560000003</v>
      </c>
      <c r="M12" s="78">
        <v>0</v>
      </c>
      <c r="N12" s="78"/>
      <c r="O12" s="78">
        <v>7670.1950100000013</v>
      </c>
    </row>
    <row r="13" spans="1:15" ht="14.6" hidden="1" x14ac:dyDescent="0.4">
      <c r="A13" s="79" t="s">
        <v>156</v>
      </c>
      <c r="D13" s="67" t="s">
        <v>157</v>
      </c>
      <c r="E13" s="78">
        <v>0</v>
      </c>
      <c r="F13" s="78">
        <v>0</v>
      </c>
      <c r="G13" s="78"/>
      <c r="H13" s="78"/>
      <c r="I13" s="78">
        <v>0</v>
      </c>
      <c r="K13" s="78">
        <v>0</v>
      </c>
      <c r="L13" s="78">
        <v>0</v>
      </c>
      <c r="M13" s="78"/>
      <c r="N13" s="78"/>
      <c r="O13" s="78">
        <v>0</v>
      </c>
    </row>
    <row r="14" spans="1:15" ht="14.6" hidden="1" x14ac:dyDescent="0.4">
      <c r="A14" s="79" t="s">
        <v>158</v>
      </c>
      <c r="D14" s="67" t="s">
        <v>159</v>
      </c>
      <c r="E14" s="78">
        <v>0</v>
      </c>
      <c r="F14" s="78">
        <v>0</v>
      </c>
      <c r="G14" s="78"/>
      <c r="H14" s="78"/>
      <c r="I14" s="78">
        <v>0</v>
      </c>
      <c r="K14" s="78">
        <v>0</v>
      </c>
      <c r="L14" s="78">
        <v>0</v>
      </c>
      <c r="M14" s="78"/>
      <c r="N14" s="78"/>
      <c r="O14" s="78">
        <v>0</v>
      </c>
    </row>
    <row r="15" spans="1:15" ht="14.6" hidden="1" x14ac:dyDescent="0.4">
      <c r="A15" s="79" t="s">
        <v>160</v>
      </c>
      <c r="D15" s="67" t="s">
        <v>161</v>
      </c>
      <c r="E15" s="78">
        <v>0</v>
      </c>
      <c r="F15" s="78">
        <v>0</v>
      </c>
      <c r="G15" s="78"/>
      <c r="H15" s="78"/>
      <c r="I15" s="78">
        <v>0</v>
      </c>
      <c r="K15" s="78">
        <v>0</v>
      </c>
      <c r="L15" s="78">
        <v>0</v>
      </c>
      <c r="M15" s="78"/>
      <c r="N15" s="78"/>
      <c r="O15" s="78">
        <v>0</v>
      </c>
    </row>
    <row r="16" spans="1:15" ht="14.6" hidden="1" x14ac:dyDescent="0.4">
      <c r="A16" s="79" t="s">
        <v>162</v>
      </c>
      <c r="D16" s="67" t="s">
        <v>163</v>
      </c>
      <c r="E16" s="78">
        <v>0</v>
      </c>
      <c r="F16" s="78">
        <v>0</v>
      </c>
      <c r="G16" s="78"/>
      <c r="H16" s="78"/>
      <c r="I16" s="78">
        <v>0</v>
      </c>
      <c r="K16" s="78">
        <v>0</v>
      </c>
      <c r="L16" s="78">
        <v>0</v>
      </c>
      <c r="M16" s="78"/>
      <c r="N16" s="78"/>
      <c r="O16" s="78">
        <v>0</v>
      </c>
    </row>
    <row r="17" spans="1:17" ht="14.6" x14ac:dyDescent="0.4">
      <c r="A17" s="79" t="s">
        <v>164</v>
      </c>
      <c r="D17" s="67" t="s">
        <v>165</v>
      </c>
      <c r="E17" s="78">
        <v>74.679000000000002</v>
      </c>
      <c r="F17" s="78">
        <v>929.93658000000005</v>
      </c>
      <c r="G17" s="78"/>
      <c r="H17" s="78"/>
      <c r="I17" s="78">
        <v>1004.61558</v>
      </c>
      <c r="K17" s="78">
        <v>153.54599999999999</v>
      </c>
      <c r="L17" s="78">
        <v>1874.8617899999999</v>
      </c>
      <c r="M17" s="78"/>
      <c r="N17" s="78"/>
      <c r="O17" s="78">
        <v>2028.40779</v>
      </c>
    </row>
    <row r="18" spans="1:17" ht="14.6" hidden="1" x14ac:dyDescent="0.4">
      <c r="A18" s="79" t="s">
        <v>166</v>
      </c>
      <c r="D18" s="67" t="s">
        <v>167</v>
      </c>
      <c r="E18" s="78">
        <v>0</v>
      </c>
      <c r="F18" s="78">
        <v>0</v>
      </c>
      <c r="G18" s="78"/>
      <c r="H18" s="78"/>
      <c r="I18" s="78">
        <v>0</v>
      </c>
      <c r="K18" s="78">
        <v>0</v>
      </c>
      <c r="L18" s="78">
        <v>0</v>
      </c>
      <c r="M18" s="78"/>
      <c r="N18" s="78"/>
      <c r="O18" s="78">
        <v>0</v>
      </c>
    </row>
    <row r="19" spans="1:17" ht="14.6" hidden="1" x14ac:dyDescent="0.4">
      <c r="A19" s="79" t="s">
        <v>168</v>
      </c>
      <c r="D19" s="67" t="s">
        <v>169</v>
      </c>
      <c r="E19" s="78">
        <v>0</v>
      </c>
      <c r="F19" s="78">
        <v>0</v>
      </c>
      <c r="G19" s="78"/>
      <c r="H19" s="78"/>
      <c r="I19" s="78">
        <v>0</v>
      </c>
      <c r="K19" s="78">
        <v>0</v>
      </c>
      <c r="L19" s="78">
        <v>0</v>
      </c>
      <c r="M19" s="78"/>
      <c r="N19" s="78"/>
      <c r="O19" s="78">
        <v>0</v>
      </c>
    </row>
    <row r="20" spans="1:17" ht="14.6" hidden="1" x14ac:dyDescent="0.4">
      <c r="A20" s="79" t="s">
        <v>170</v>
      </c>
      <c r="D20" s="67" t="s">
        <v>171</v>
      </c>
      <c r="E20" s="78">
        <v>0</v>
      </c>
      <c r="F20" s="78">
        <v>0</v>
      </c>
      <c r="G20" s="78"/>
      <c r="H20" s="78"/>
      <c r="I20" s="78">
        <v>0</v>
      </c>
      <c r="K20" s="78">
        <v>0</v>
      </c>
      <c r="L20" s="78">
        <v>0</v>
      </c>
      <c r="M20" s="78"/>
      <c r="N20" s="78"/>
      <c r="O20" s="78">
        <v>0</v>
      </c>
    </row>
    <row r="21" spans="1:17" ht="14.6" hidden="1" x14ac:dyDescent="0.4">
      <c r="A21" s="79" t="s">
        <v>172</v>
      </c>
      <c r="D21" s="67" t="s">
        <v>173</v>
      </c>
      <c r="E21" s="78">
        <v>0</v>
      </c>
      <c r="F21" s="78">
        <v>0</v>
      </c>
      <c r="G21" s="78"/>
      <c r="H21" s="78"/>
      <c r="I21" s="78">
        <v>0</v>
      </c>
      <c r="K21" s="78">
        <v>0</v>
      </c>
      <c r="L21" s="78">
        <v>0</v>
      </c>
      <c r="M21" s="78"/>
      <c r="N21" s="78"/>
      <c r="O21" s="78">
        <v>0</v>
      </c>
    </row>
    <row r="22" spans="1:17" ht="14.6" hidden="1" x14ac:dyDescent="0.4">
      <c r="A22" s="79" t="s">
        <v>174</v>
      </c>
      <c r="D22" s="67" t="s">
        <v>175</v>
      </c>
      <c r="E22" s="78">
        <v>0</v>
      </c>
      <c r="F22" s="78">
        <v>0</v>
      </c>
      <c r="G22" s="78"/>
      <c r="H22" s="78"/>
      <c r="I22" s="78">
        <v>0</v>
      </c>
      <c r="K22" s="78">
        <v>0</v>
      </c>
      <c r="L22" s="78">
        <v>0</v>
      </c>
      <c r="M22" s="78"/>
      <c r="N22" s="78"/>
      <c r="O22" s="78">
        <v>0</v>
      </c>
    </row>
    <row r="23" spans="1:17" ht="14.6" hidden="1" x14ac:dyDescent="0.4">
      <c r="A23" s="79" t="s">
        <v>176</v>
      </c>
      <c r="D23" s="67" t="s">
        <v>177</v>
      </c>
      <c r="E23" s="78">
        <v>0</v>
      </c>
      <c r="F23" s="78">
        <v>0</v>
      </c>
      <c r="G23" s="78"/>
      <c r="H23" s="78"/>
      <c r="I23" s="78">
        <v>0</v>
      </c>
      <c r="K23" s="78">
        <v>0</v>
      </c>
      <c r="L23" s="78">
        <v>0</v>
      </c>
      <c r="M23" s="78"/>
      <c r="N23" s="78"/>
      <c r="O23" s="78">
        <v>0</v>
      </c>
      <c r="Q23" s="80"/>
    </row>
    <row r="24" spans="1:17" ht="14.6" hidden="1" x14ac:dyDescent="0.4">
      <c r="A24" s="79" t="s">
        <v>178</v>
      </c>
      <c r="D24" s="67" t="s">
        <v>179</v>
      </c>
      <c r="E24" s="78">
        <v>0</v>
      </c>
      <c r="F24" s="78">
        <v>0</v>
      </c>
      <c r="G24" s="78"/>
      <c r="H24" s="78"/>
      <c r="I24" s="78">
        <v>0</v>
      </c>
      <c r="K24" s="78">
        <v>54.393999999999998</v>
      </c>
      <c r="L24" s="78">
        <v>0</v>
      </c>
      <c r="M24" s="78"/>
      <c r="N24" s="78"/>
      <c r="O24" s="78">
        <v>54.393999999999998</v>
      </c>
      <c r="Q24" s="80"/>
    </row>
    <row r="25" spans="1:17" ht="14.6" x14ac:dyDescent="0.4">
      <c r="A25" s="79" t="s">
        <v>180</v>
      </c>
      <c r="D25" s="67" t="s">
        <v>181</v>
      </c>
      <c r="E25" s="78">
        <v>123.16092000000002</v>
      </c>
      <c r="F25" s="78">
        <v>0</v>
      </c>
      <c r="G25" s="78"/>
      <c r="H25" s="78"/>
      <c r="I25" s="78">
        <v>123.16092000000002</v>
      </c>
      <c r="K25" s="78">
        <v>166.94947999999999</v>
      </c>
      <c r="L25" s="78">
        <v>0</v>
      </c>
      <c r="M25" s="78"/>
      <c r="N25" s="78"/>
      <c r="O25" s="78">
        <v>166.94947999999999</v>
      </c>
      <c r="Q25" s="80"/>
    </row>
    <row r="26" spans="1:17" hidden="1" x14ac:dyDescent="0.3">
      <c r="A26" s="79" t="s">
        <v>182</v>
      </c>
      <c r="D26" s="81" t="s">
        <v>183</v>
      </c>
      <c r="E26" s="78">
        <v>0</v>
      </c>
      <c r="F26" s="78">
        <v>0</v>
      </c>
      <c r="G26" s="78"/>
      <c r="H26" s="78"/>
      <c r="I26" s="78">
        <v>0</v>
      </c>
      <c r="K26" s="78">
        <v>0</v>
      </c>
      <c r="L26" s="78">
        <v>0</v>
      </c>
      <c r="M26" s="78"/>
      <c r="N26" s="78"/>
      <c r="O26" s="78">
        <v>0</v>
      </c>
      <c r="Q26" s="80"/>
    </row>
    <row r="27" spans="1:17" x14ac:dyDescent="0.3">
      <c r="A27" s="79" t="s">
        <v>184</v>
      </c>
      <c r="D27" s="81" t="s">
        <v>185</v>
      </c>
      <c r="E27" s="78">
        <v>28.22325</v>
      </c>
      <c r="F27" s="78">
        <v>0</v>
      </c>
      <c r="G27" s="78"/>
      <c r="H27" s="78"/>
      <c r="I27" s="78">
        <v>28.22325</v>
      </c>
      <c r="K27" s="78">
        <v>142.99974</v>
      </c>
      <c r="L27" s="78">
        <v>0</v>
      </c>
      <c r="M27" s="78"/>
      <c r="N27" s="78"/>
      <c r="O27" s="78">
        <v>142.99974</v>
      </c>
      <c r="Q27" s="80"/>
    </row>
    <row r="28" spans="1:17" x14ac:dyDescent="0.3">
      <c r="A28" s="79" t="s">
        <v>186</v>
      </c>
      <c r="D28" s="81" t="s">
        <v>187</v>
      </c>
      <c r="E28" s="78">
        <v>0</v>
      </c>
      <c r="F28" s="78">
        <v>100.8</v>
      </c>
      <c r="G28" s="78"/>
      <c r="H28" s="78"/>
      <c r="I28" s="78">
        <v>100.8</v>
      </c>
      <c r="K28" s="78">
        <v>0</v>
      </c>
      <c r="L28" s="78">
        <v>253.07</v>
      </c>
      <c r="M28" s="78"/>
      <c r="N28" s="78"/>
      <c r="O28" s="78">
        <v>253.07</v>
      </c>
      <c r="Q28" s="80"/>
    </row>
    <row r="29" spans="1:17" x14ac:dyDescent="0.3">
      <c r="A29" s="79" t="s">
        <v>188</v>
      </c>
      <c r="D29" s="81" t="s">
        <v>189</v>
      </c>
      <c r="E29" s="78"/>
      <c r="F29" s="78">
        <v>0</v>
      </c>
      <c r="G29" s="78"/>
      <c r="H29" s="78"/>
      <c r="I29" s="78">
        <v>0</v>
      </c>
      <c r="K29" s="78"/>
      <c r="L29" s="78">
        <v>177.12</v>
      </c>
      <c r="M29" s="78"/>
      <c r="N29" s="78"/>
      <c r="O29" s="78">
        <v>177.12</v>
      </c>
      <c r="Q29" s="80"/>
    </row>
    <row r="30" spans="1:17" x14ac:dyDescent="0.3">
      <c r="A30" s="79" t="s">
        <v>190</v>
      </c>
      <c r="D30" s="81" t="s">
        <v>191</v>
      </c>
      <c r="E30" s="78">
        <v>16.809999999999999</v>
      </c>
      <c r="F30" s="78">
        <v>0</v>
      </c>
      <c r="G30" s="78"/>
      <c r="H30" s="78"/>
      <c r="I30" s="78">
        <v>16.809999999999999</v>
      </c>
      <c r="K30" s="78">
        <v>38.44</v>
      </c>
      <c r="L30" s="78">
        <v>0</v>
      </c>
      <c r="M30" s="78"/>
      <c r="N30" s="78"/>
      <c r="O30" s="78">
        <v>38.44</v>
      </c>
      <c r="Q30" s="80"/>
    </row>
    <row r="31" spans="1:17" x14ac:dyDescent="0.3">
      <c r="A31" s="79" t="s">
        <v>192</v>
      </c>
      <c r="D31" s="81" t="s">
        <v>193</v>
      </c>
      <c r="E31" s="78">
        <v>0</v>
      </c>
      <c r="F31" s="78">
        <v>0</v>
      </c>
      <c r="G31" s="78"/>
      <c r="H31" s="78"/>
      <c r="I31" s="78">
        <v>0</v>
      </c>
      <c r="K31" s="78">
        <v>35.006</v>
      </c>
      <c r="L31" s="78">
        <v>0</v>
      </c>
      <c r="M31" s="78"/>
      <c r="N31" s="78"/>
      <c r="O31" s="78">
        <v>35.006</v>
      </c>
      <c r="Q31" s="80"/>
    </row>
    <row r="32" spans="1:17" ht="14.6" x14ac:dyDescent="0.4">
      <c r="A32" s="79" t="s">
        <v>194</v>
      </c>
      <c r="D32" s="67" t="s">
        <v>195</v>
      </c>
      <c r="E32" s="78">
        <v>7.9501100000000005</v>
      </c>
      <c r="F32" s="78">
        <v>30.97204</v>
      </c>
      <c r="G32" s="78"/>
      <c r="H32" s="78"/>
      <c r="I32" s="78">
        <v>38.922150000000002</v>
      </c>
      <c r="K32" s="78">
        <v>21.973849999999999</v>
      </c>
      <c r="L32" s="78">
        <v>134.02615999999998</v>
      </c>
      <c r="M32" s="78"/>
      <c r="N32" s="78"/>
      <c r="O32" s="78">
        <v>156.00000999999997</v>
      </c>
    </row>
    <row r="33" spans="1:15" ht="14.6" x14ac:dyDescent="0.4">
      <c r="A33" s="79" t="s">
        <v>196</v>
      </c>
      <c r="D33" s="67" t="s">
        <v>102</v>
      </c>
      <c r="E33" s="78">
        <v>12.333900000000023</v>
      </c>
      <c r="F33" s="78">
        <v>254.38200000000001</v>
      </c>
      <c r="G33" s="78"/>
      <c r="H33" s="78"/>
      <c r="I33" s="78">
        <v>266.71590000000003</v>
      </c>
      <c r="K33" s="78">
        <v>42.255939999999946</v>
      </c>
      <c r="L33" s="78">
        <v>508.76400000000001</v>
      </c>
      <c r="M33" s="78"/>
      <c r="N33" s="78"/>
      <c r="O33" s="78">
        <v>551.01993999999991</v>
      </c>
    </row>
    <row r="34" spans="1:15" ht="14.6" x14ac:dyDescent="0.4">
      <c r="A34" s="79" t="s">
        <v>197</v>
      </c>
      <c r="D34" s="67" t="s">
        <v>104</v>
      </c>
      <c r="E34" s="78">
        <v>0</v>
      </c>
      <c r="F34" s="78">
        <v>63.960439999999998</v>
      </c>
      <c r="G34" s="78"/>
      <c r="H34" s="78"/>
      <c r="I34" s="78">
        <v>63.960439999999998</v>
      </c>
      <c r="K34" s="78">
        <v>0</v>
      </c>
      <c r="L34" s="78">
        <v>180.46775999999997</v>
      </c>
      <c r="M34" s="78"/>
      <c r="N34" s="78"/>
      <c r="O34" s="78">
        <v>180.46775999999997</v>
      </c>
    </row>
    <row r="35" spans="1:15" ht="14.6" hidden="1" x14ac:dyDescent="0.4">
      <c r="A35" s="79" t="s">
        <v>198</v>
      </c>
      <c r="D35" s="67" t="s">
        <v>106</v>
      </c>
      <c r="E35" s="78">
        <v>0</v>
      </c>
      <c r="F35" s="78">
        <v>0</v>
      </c>
      <c r="G35" s="78"/>
      <c r="H35" s="78"/>
      <c r="I35" s="78">
        <v>0</v>
      </c>
      <c r="K35" s="78">
        <v>0</v>
      </c>
      <c r="L35" s="78">
        <v>0</v>
      </c>
      <c r="M35" s="78"/>
      <c r="N35" s="78"/>
      <c r="O35" s="78">
        <v>0</v>
      </c>
    </row>
    <row r="36" spans="1:15" ht="14.6" x14ac:dyDescent="0.4">
      <c r="A36" s="79" t="s">
        <v>199</v>
      </c>
      <c r="D36" s="67" t="s">
        <v>108</v>
      </c>
      <c r="E36" s="78">
        <v>221.70722029999999</v>
      </c>
      <c r="F36" s="78">
        <v>940.33260970000015</v>
      </c>
      <c r="G36" s="78"/>
      <c r="H36" s="78"/>
      <c r="I36" s="78">
        <v>1162.0398300000002</v>
      </c>
      <c r="K36" s="78">
        <v>445.73891309999999</v>
      </c>
      <c r="L36" s="78">
        <v>1932.1860569</v>
      </c>
      <c r="M36" s="78"/>
      <c r="N36" s="78"/>
      <c r="O36" s="78">
        <v>2377.92497</v>
      </c>
    </row>
    <row r="37" spans="1:15" ht="14.6" x14ac:dyDescent="0.4">
      <c r="A37" s="79" t="s">
        <v>200</v>
      </c>
      <c r="D37" s="67" t="s">
        <v>201</v>
      </c>
      <c r="E37" s="78">
        <v>0</v>
      </c>
      <c r="F37" s="78">
        <v>74.21978</v>
      </c>
      <c r="G37" s="78"/>
      <c r="H37" s="78"/>
      <c r="I37" s="78">
        <v>74.21978</v>
      </c>
      <c r="K37" s="78">
        <v>0</v>
      </c>
      <c r="L37" s="78">
        <v>148.54695000000001</v>
      </c>
      <c r="M37" s="78"/>
      <c r="N37" s="78"/>
      <c r="O37" s="78">
        <v>148.54695000000001</v>
      </c>
    </row>
    <row r="38" spans="1:15" ht="14.6" x14ac:dyDescent="0.4">
      <c r="A38" s="79" t="s">
        <v>202</v>
      </c>
      <c r="D38" s="67" t="s">
        <v>110</v>
      </c>
      <c r="E38" s="78">
        <v>0</v>
      </c>
      <c r="F38" s="78">
        <v>71.621019999999987</v>
      </c>
      <c r="G38" s="78"/>
      <c r="H38" s="78"/>
      <c r="I38" s="78">
        <v>71.621019999999987</v>
      </c>
      <c r="K38" s="78">
        <v>0</v>
      </c>
      <c r="L38" s="78">
        <v>144.51095000000001</v>
      </c>
      <c r="M38" s="78"/>
      <c r="N38" s="78"/>
      <c r="O38" s="78">
        <v>144.51095000000001</v>
      </c>
    </row>
    <row r="39" spans="1:15" ht="14.6" x14ac:dyDescent="0.4">
      <c r="A39" s="79" t="s">
        <v>203</v>
      </c>
      <c r="D39" s="67" t="s">
        <v>112</v>
      </c>
      <c r="E39" s="78">
        <v>50.379880000000007</v>
      </c>
      <c r="F39" s="78">
        <v>0</v>
      </c>
      <c r="G39" s="78"/>
      <c r="H39" s="78"/>
      <c r="I39" s="78">
        <v>50.379880000000007</v>
      </c>
      <c r="K39" s="78">
        <v>118.71679</v>
      </c>
      <c r="L39" s="78">
        <v>0</v>
      </c>
      <c r="M39" s="78"/>
      <c r="N39" s="78"/>
      <c r="O39" s="78">
        <v>118.71679</v>
      </c>
    </row>
    <row r="40" spans="1:15" ht="14.6" x14ac:dyDescent="0.4">
      <c r="A40" s="79" t="s">
        <v>204</v>
      </c>
      <c r="D40" s="67" t="s">
        <v>114</v>
      </c>
      <c r="E40" s="78">
        <v>188.04661999999999</v>
      </c>
      <c r="F40" s="78">
        <v>0</v>
      </c>
      <c r="G40" s="78"/>
      <c r="H40" s="78"/>
      <c r="I40" s="78">
        <v>188.04661999999999</v>
      </c>
      <c r="K40" s="78">
        <v>406.60314</v>
      </c>
      <c r="L40" s="78">
        <v>0</v>
      </c>
      <c r="M40" s="78"/>
      <c r="N40" s="78"/>
      <c r="O40" s="78">
        <v>406.60314</v>
      </c>
    </row>
    <row r="41" spans="1:15" ht="14.6" x14ac:dyDescent="0.4">
      <c r="A41" s="79" t="s">
        <v>205</v>
      </c>
      <c r="D41" s="67" t="s">
        <v>206</v>
      </c>
      <c r="E41" s="78">
        <v>0</v>
      </c>
      <c r="F41" s="78">
        <v>788.03719000000012</v>
      </c>
      <c r="G41" s="78">
        <v>0</v>
      </c>
      <c r="H41" s="78">
        <v>193</v>
      </c>
      <c r="I41" s="78">
        <v>981.03719000000012</v>
      </c>
      <c r="K41" s="78">
        <v>0</v>
      </c>
      <c r="L41" s="78">
        <v>3240.1330899999994</v>
      </c>
      <c r="M41" s="78">
        <v>14500</v>
      </c>
      <c r="N41" s="78">
        <v>221</v>
      </c>
      <c r="O41" s="78">
        <v>17961.133089999999</v>
      </c>
    </row>
    <row r="42" spans="1:15" ht="14.6" x14ac:dyDescent="0.4">
      <c r="A42" s="79" t="s">
        <v>207</v>
      </c>
      <c r="D42" s="67" t="s">
        <v>118</v>
      </c>
      <c r="E42" s="78">
        <v>0</v>
      </c>
      <c r="F42" s="78">
        <v>430.20350000000008</v>
      </c>
      <c r="G42" s="78"/>
      <c r="H42" s="78"/>
      <c r="I42" s="78">
        <v>430.20350000000008</v>
      </c>
      <c r="K42" s="78">
        <v>0</v>
      </c>
      <c r="L42" s="78">
        <v>882.92478999999992</v>
      </c>
      <c r="M42" s="78"/>
      <c r="N42" s="78"/>
      <c r="O42" s="78">
        <v>882.92478999999992</v>
      </c>
    </row>
    <row r="43" spans="1:15" ht="14.6" hidden="1" x14ac:dyDescent="0.4">
      <c r="A43" s="79" t="s">
        <v>208</v>
      </c>
      <c r="D43" s="67" t="s">
        <v>120</v>
      </c>
      <c r="E43" s="78">
        <v>0</v>
      </c>
      <c r="F43" s="78">
        <v>0</v>
      </c>
      <c r="G43" s="78"/>
      <c r="H43" s="78"/>
      <c r="I43" s="78">
        <v>0</v>
      </c>
      <c r="K43" s="78">
        <v>0</v>
      </c>
      <c r="L43" s="78">
        <v>0</v>
      </c>
      <c r="M43" s="78"/>
      <c r="N43" s="78"/>
      <c r="O43" s="78">
        <v>0</v>
      </c>
    </row>
    <row r="44" spans="1:15" ht="14.6" x14ac:dyDescent="0.4">
      <c r="A44" s="79" t="s">
        <v>209</v>
      </c>
      <c r="D44" s="67" t="s">
        <v>122</v>
      </c>
      <c r="E44" s="78">
        <v>102.49307</v>
      </c>
      <c r="F44" s="78">
        <v>0</v>
      </c>
      <c r="G44" s="78"/>
      <c r="H44" s="78"/>
      <c r="I44" s="78">
        <v>102.49307</v>
      </c>
      <c r="K44" s="78">
        <v>181.4504</v>
      </c>
      <c r="L44" s="78">
        <v>0</v>
      </c>
      <c r="M44" s="78"/>
      <c r="N44" s="78"/>
      <c r="O44" s="78">
        <v>181.4504</v>
      </c>
    </row>
    <row r="45" spans="1:15" ht="14.6" x14ac:dyDescent="0.4">
      <c r="A45" s="79" t="s">
        <v>210</v>
      </c>
      <c r="D45" s="67" t="s">
        <v>124</v>
      </c>
      <c r="E45" s="78">
        <v>0</v>
      </c>
      <c r="F45" s="78">
        <v>261.52231</v>
      </c>
      <c r="G45" s="78"/>
      <c r="H45" s="78"/>
      <c r="I45" s="78">
        <v>261.52231</v>
      </c>
      <c r="K45" s="78">
        <v>0</v>
      </c>
      <c r="L45" s="78">
        <v>568.74478999999997</v>
      </c>
      <c r="M45" s="78"/>
      <c r="N45" s="78"/>
      <c r="O45" s="78">
        <v>568.74478999999997</v>
      </c>
    </row>
    <row r="46" spans="1:15" ht="14.6" x14ac:dyDescent="0.4">
      <c r="A46" s="79" t="s">
        <v>211</v>
      </c>
      <c r="D46" s="67" t="s">
        <v>212</v>
      </c>
      <c r="E46" s="78">
        <v>0</v>
      </c>
      <c r="F46" s="78">
        <v>8.224590000000001</v>
      </c>
      <c r="G46" s="78"/>
      <c r="H46" s="78"/>
      <c r="I46" s="78">
        <v>8.224590000000001</v>
      </c>
      <c r="K46" s="78">
        <v>0</v>
      </c>
      <c r="L46" s="78">
        <v>74.999589999999998</v>
      </c>
      <c r="M46" s="78"/>
      <c r="N46" s="78"/>
      <c r="O46" s="78">
        <v>74.999589999999998</v>
      </c>
    </row>
    <row r="47" spans="1:15" ht="14.6" hidden="1" x14ac:dyDescent="0.4">
      <c r="A47" s="79" t="s">
        <v>213</v>
      </c>
      <c r="D47" s="67" t="s">
        <v>130</v>
      </c>
      <c r="E47" s="78">
        <v>0</v>
      </c>
      <c r="F47" s="78">
        <v>0</v>
      </c>
      <c r="G47" s="78"/>
      <c r="H47" s="78"/>
      <c r="I47" s="78">
        <v>0</v>
      </c>
      <c r="K47" s="78">
        <v>0</v>
      </c>
      <c r="L47" s="78">
        <v>0</v>
      </c>
      <c r="M47" s="78"/>
      <c r="N47" s="78"/>
      <c r="O47" s="78">
        <v>0</v>
      </c>
    </row>
    <row r="48" spans="1:15" x14ac:dyDescent="0.3">
      <c r="D48" s="27" t="s">
        <v>214</v>
      </c>
      <c r="E48" s="82">
        <v>2530.3360423000008</v>
      </c>
      <c r="F48" s="82">
        <v>6826.2691876999997</v>
      </c>
      <c r="G48" s="82">
        <v>0</v>
      </c>
      <c r="H48" s="82">
        <v>193</v>
      </c>
      <c r="I48" s="82">
        <v>9549.6052300000028</v>
      </c>
      <c r="K48" s="82">
        <v>5328.9819271000015</v>
      </c>
      <c r="L48" s="82">
        <v>16120.470182899997</v>
      </c>
      <c r="M48" s="82">
        <v>14500</v>
      </c>
      <c r="N48" s="82">
        <v>221</v>
      </c>
      <c r="O48" s="82">
        <v>36170.452109999998</v>
      </c>
    </row>
    <row r="49" spans="1:15" x14ac:dyDescent="0.3">
      <c r="E49" s="83"/>
      <c r="F49" s="83"/>
      <c r="G49" s="83"/>
      <c r="H49" s="83"/>
      <c r="I49" s="83"/>
      <c r="K49" s="83"/>
      <c r="L49" s="83"/>
      <c r="M49" s="83"/>
      <c r="N49" s="83"/>
      <c r="O49" s="83"/>
    </row>
    <row r="50" spans="1:15" x14ac:dyDescent="0.3">
      <c r="E50" s="83"/>
      <c r="F50" s="83"/>
      <c r="G50" s="83"/>
      <c r="H50" s="83"/>
      <c r="I50" s="83"/>
      <c r="K50" s="83"/>
      <c r="L50" s="83"/>
      <c r="M50" s="83"/>
      <c r="N50" s="83"/>
      <c r="O50" s="83"/>
    </row>
    <row r="51" spans="1:15" ht="15.45" x14ac:dyDescent="0.4">
      <c r="E51" s="134" t="s">
        <v>215</v>
      </c>
      <c r="F51" s="134"/>
      <c r="G51" s="134"/>
      <c r="H51" s="134"/>
      <c r="I51" s="134"/>
      <c r="K51" s="134" t="s">
        <v>216</v>
      </c>
      <c r="L51" s="134"/>
      <c r="M51" s="134"/>
      <c r="N51" s="134"/>
      <c r="O51" s="134"/>
    </row>
    <row r="52" spans="1:15" ht="15.45" x14ac:dyDescent="0.4">
      <c r="E52" s="136" t="s">
        <v>144</v>
      </c>
      <c r="F52" s="136"/>
      <c r="G52" s="136"/>
      <c r="H52" s="136"/>
      <c r="I52" s="136"/>
      <c r="K52" s="137" t="s">
        <v>145</v>
      </c>
      <c r="L52" s="137"/>
      <c r="M52" s="137"/>
      <c r="N52" s="137"/>
      <c r="O52" s="137"/>
    </row>
    <row r="53" spans="1:15" ht="62.15" x14ac:dyDescent="0.3">
      <c r="D53" s="76" t="s">
        <v>146</v>
      </c>
      <c r="E53" s="9" t="s">
        <v>147</v>
      </c>
      <c r="F53" s="9" t="s">
        <v>148</v>
      </c>
      <c r="G53" s="9" t="s">
        <v>137</v>
      </c>
      <c r="H53" s="9" t="s">
        <v>149</v>
      </c>
      <c r="I53" s="9" t="s">
        <v>150</v>
      </c>
      <c r="J53" s="77"/>
      <c r="K53" s="9" t="s">
        <v>135</v>
      </c>
      <c r="L53" s="9" t="s">
        <v>148</v>
      </c>
      <c r="M53" s="9" t="s">
        <v>137</v>
      </c>
      <c r="N53" s="9" t="s">
        <v>149</v>
      </c>
      <c r="O53" s="9" t="s">
        <v>151</v>
      </c>
    </row>
    <row r="54" spans="1:15" x14ac:dyDescent="0.3">
      <c r="A54" s="13" t="s">
        <v>217</v>
      </c>
      <c r="D54" s="12" t="s">
        <v>79</v>
      </c>
      <c r="E54" s="78">
        <v>0</v>
      </c>
      <c r="F54" s="78">
        <v>42779.852249999967</v>
      </c>
      <c r="G54" s="78"/>
      <c r="H54" s="78"/>
      <c r="I54" s="78">
        <v>42779.852249999967</v>
      </c>
      <c r="K54" s="78">
        <v>0</v>
      </c>
      <c r="L54" s="78">
        <v>91032.99568000008</v>
      </c>
      <c r="M54" s="78"/>
      <c r="N54" s="78"/>
      <c r="O54" s="78">
        <v>91032.99568000008</v>
      </c>
    </row>
    <row r="55" spans="1:15" x14ac:dyDescent="0.3">
      <c r="A55" s="79" t="s">
        <v>218</v>
      </c>
      <c r="D55" s="12" t="s">
        <v>29</v>
      </c>
      <c r="E55" s="78">
        <v>0</v>
      </c>
      <c r="F55" s="78">
        <v>2363.4022399999999</v>
      </c>
      <c r="G55" s="78"/>
      <c r="H55" s="78"/>
      <c r="I55" s="78">
        <v>2363.4022399999999</v>
      </c>
      <c r="K55" s="78">
        <v>0</v>
      </c>
      <c r="L55" s="78">
        <v>4769.2689500000006</v>
      </c>
      <c r="M55" s="78"/>
      <c r="N55" s="78"/>
      <c r="O55" s="78">
        <v>4769.2689500000006</v>
      </c>
    </row>
    <row r="56" spans="1:15" x14ac:dyDescent="0.3">
      <c r="A56" s="79" t="s">
        <v>86</v>
      </c>
      <c r="D56" s="12" t="s">
        <v>87</v>
      </c>
      <c r="E56" s="78">
        <v>0</v>
      </c>
      <c r="F56" s="78">
        <v>402.28949000000006</v>
      </c>
      <c r="G56" s="78"/>
      <c r="H56" s="78"/>
      <c r="I56" s="78">
        <v>402.28949000000006</v>
      </c>
      <c r="K56" s="78">
        <v>0</v>
      </c>
      <c r="L56" s="78">
        <v>813.1395</v>
      </c>
      <c r="M56" s="78"/>
      <c r="N56" s="78"/>
      <c r="O56" s="78">
        <v>813.1395</v>
      </c>
    </row>
    <row r="57" spans="1:15" ht="14.6" x14ac:dyDescent="0.4">
      <c r="A57" s="1" t="s">
        <v>80</v>
      </c>
      <c r="D57" s="67" t="s">
        <v>81</v>
      </c>
      <c r="E57" s="78">
        <v>0</v>
      </c>
      <c r="F57" s="78">
        <v>4890.2811999999994</v>
      </c>
      <c r="G57" s="78"/>
      <c r="H57" s="78"/>
      <c r="I57" s="78">
        <v>4890.2811999999994</v>
      </c>
      <c r="K57" s="78">
        <v>0</v>
      </c>
      <c r="L57" s="78">
        <v>10516.489229999999</v>
      </c>
      <c r="M57" s="78"/>
      <c r="N57" s="78"/>
      <c r="O57" s="78">
        <v>10516.489229999999</v>
      </c>
    </row>
    <row r="58" spans="1:15" ht="14.6" x14ac:dyDescent="0.4">
      <c r="A58" s="1" t="s">
        <v>82</v>
      </c>
      <c r="D58" s="67" t="s">
        <v>83</v>
      </c>
      <c r="E58" s="78">
        <v>0</v>
      </c>
      <c r="F58" s="78">
        <v>692.34331999999995</v>
      </c>
      <c r="G58" s="78"/>
      <c r="H58" s="78"/>
      <c r="I58" s="78">
        <v>692.34331999999995</v>
      </c>
      <c r="K58" s="78">
        <v>0</v>
      </c>
      <c r="L58" s="78">
        <v>1560.0555900000002</v>
      </c>
      <c r="M58" s="78"/>
      <c r="N58" s="78"/>
      <c r="O58" s="78">
        <v>1560.0555900000002</v>
      </c>
    </row>
    <row r="59" spans="1:15" ht="14.6" x14ac:dyDescent="0.4">
      <c r="A59" s="79" t="s">
        <v>84</v>
      </c>
      <c r="D59" s="67" t="s">
        <v>219</v>
      </c>
      <c r="E59" s="78">
        <v>0</v>
      </c>
      <c r="F59" s="78">
        <v>544.74927999999989</v>
      </c>
      <c r="G59" s="78"/>
      <c r="H59" s="78"/>
      <c r="I59" s="78">
        <v>544.74927999999989</v>
      </c>
      <c r="K59" s="78">
        <v>0</v>
      </c>
      <c r="L59" s="78">
        <v>3171.7029500000003</v>
      </c>
      <c r="M59" s="78"/>
      <c r="N59" s="78"/>
      <c r="O59" s="78">
        <v>3171.7029500000003</v>
      </c>
    </row>
    <row r="60" spans="1:15" x14ac:dyDescent="0.3">
      <c r="D60" s="27" t="s">
        <v>220</v>
      </c>
      <c r="E60" s="84">
        <v>0</v>
      </c>
      <c r="F60" s="84">
        <v>51672.917779999967</v>
      </c>
      <c r="G60" s="84"/>
      <c r="H60" s="84"/>
      <c r="I60" s="84">
        <v>51672.917779999967</v>
      </c>
      <c r="K60" s="84">
        <v>0</v>
      </c>
      <c r="L60" s="84">
        <v>111863.65190000008</v>
      </c>
      <c r="M60" s="84"/>
      <c r="N60" s="84"/>
      <c r="O60" s="84">
        <v>111863.65190000008</v>
      </c>
    </row>
    <row r="61" spans="1:15" x14ac:dyDescent="0.3">
      <c r="E61" s="85"/>
      <c r="F61" s="85"/>
      <c r="G61" s="85"/>
      <c r="H61" s="85"/>
      <c r="I61" s="83"/>
      <c r="K61" s="85"/>
      <c r="L61" s="85"/>
      <c r="M61" s="85"/>
      <c r="N61" s="85"/>
      <c r="O61" s="83"/>
    </row>
    <row r="62" spans="1:15" x14ac:dyDescent="0.3">
      <c r="A62" s="1" t="s">
        <v>221</v>
      </c>
      <c r="D62" s="24" t="s">
        <v>222</v>
      </c>
      <c r="E62" s="86">
        <v>0</v>
      </c>
      <c r="F62" s="78">
        <v>0</v>
      </c>
      <c r="G62" s="86"/>
      <c r="H62" s="86"/>
      <c r="I62" s="87">
        <v>0</v>
      </c>
      <c r="K62" s="86">
        <v>0</v>
      </c>
      <c r="L62" s="78">
        <v>0</v>
      </c>
      <c r="M62" s="86"/>
      <c r="N62" s="86"/>
      <c r="O62" s="78">
        <v>0</v>
      </c>
    </row>
    <row r="63" spans="1:15" x14ac:dyDescent="0.3">
      <c r="A63" s="79" t="s">
        <v>223</v>
      </c>
      <c r="D63" s="24" t="s">
        <v>46</v>
      </c>
      <c r="E63" s="86">
        <v>0</v>
      </c>
      <c r="F63" s="78">
        <v>79.97529999999999</v>
      </c>
      <c r="G63" s="86"/>
      <c r="H63" s="86"/>
      <c r="I63" s="87">
        <v>79.97529999999999</v>
      </c>
      <c r="K63" s="86">
        <v>0</v>
      </c>
      <c r="L63" s="78">
        <v>179.15409</v>
      </c>
      <c r="M63" s="86"/>
      <c r="N63" s="86"/>
      <c r="O63" s="78">
        <v>179.15409</v>
      </c>
    </row>
    <row r="64" spans="1:15" x14ac:dyDescent="0.3">
      <c r="E64" s="85"/>
      <c r="F64" s="85"/>
      <c r="G64" s="85"/>
      <c r="H64" s="85"/>
      <c r="I64" s="83"/>
      <c r="K64" s="85"/>
      <c r="L64" s="85"/>
      <c r="M64" s="85"/>
      <c r="N64" s="85"/>
      <c r="O64" s="83"/>
    </row>
    <row r="65" spans="4:18" ht="15.45" x14ac:dyDescent="0.4">
      <c r="D65" s="88" t="s">
        <v>52</v>
      </c>
      <c r="E65" s="84">
        <v>2530.3360423000008</v>
      </c>
      <c r="F65" s="84">
        <v>58579.162267699969</v>
      </c>
      <c r="G65" s="84">
        <v>0</v>
      </c>
      <c r="H65" s="84">
        <v>193</v>
      </c>
      <c r="I65" s="84">
        <v>61302.498309999966</v>
      </c>
      <c r="K65" s="84">
        <v>5328.9819271000015</v>
      </c>
      <c r="L65" s="84">
        <v>128163.27617290008</v>
      </c>
      <c r="M65" s="84">
        <v>14500</v>
      </c>
      <c r="N65" s="84">
        <v>221</v>
      </c>
      <c r="O65" s="84">
        <v>148213.25810000009</v>
      </c>
      <c r="Q65" s="89"/>
      <c r="R65" s="89"/>
    </row>
    <row r="66" spans="4:18" ht="15.45" x14ac:dyDescent="0.4">
      <c r="D66" s="90" t="s">
        <v>224</v>
      </c>
      <c r="E66" s="91">
        <v>4.1406591647405754E-2</v>
      </c>
      <c r="F66" s="91">
        <v>0.95859340835259432</v>
      </c>
      <c r="G66" s="91"/>
      <c r="H66" s="91"/>
      <c r="I66" s="91">
        <v>1</v>
      </c>
      <c r="K66" s="91">
        <v>3.9919782637192487E-2</v>
      </c>
      <c r="L66" s="91">
        <v>0.96008021736280735</v>
      </c>
      <c r="M66" s="91"/>
      <c r="N66" s="91"/>
      <c r="O66" s="91">
        <v>1</v>
      </c>
      <c r="Q66" s="89"/>
    </row>
    <row r="68" spans="4:18" ht="14.15" x14ac:dyDescent="0.35">
      <c r="D68" s="92"/>
      <c r="E68" s="89"/>
      <c r="F68" s="89"/>
      <c r="I68" s="89"/>
      <c r="L68" s="89"/>
      <c r="O68" s="89">
        <v>0</v>
      </c>
    </row>
    <row r="69" spans="4:18" ht="14.15" x14ac:dyDescent="0.35">
      <c r="D69" s="93"/>
      <c r="I69" s="89">
        <v>0</v>
      </c>
      <c r="L69" s="89"/>
      <c r="O69" s="89"/>
    </row>
    <row r="70" spans="4:18" x14ac:dyDescent="0.3">
      <c r="L70" s="89"/>
      <c r="O70" s="89"/>
    </row>
  </sheetData>
  <mergeCells count="8">
    <mergeCell ref="E52:I52"/>
    <mergeCell ref="K52:O52"/>
    <mergeCell ref="E6:I6"/>
    <mergeCell ref="K6:O6"/>
    <mergeCell ref="E7:I7"/>
    <mergeCell ref="K7:O7"/>
    <mergeCell ref="E51:I51"/>
    <mergeCell ref="K51:O51"/>
  </mergeCells>
  <pageMargins left="0.70866141732283472" right="0.70866141732283472" top="0.74803149606299213" bottom="0.74803149606299213" header="0.31496062992125984" footer="0.31496062992125984"/>
  <pageSetup paperSize="8" scale="61"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80B67-88EB-4AAA-8F16-3B001D6B6B04}">
  <sheetPr>
    <pageSetUpPr fitToPage="1"/>
  </sheetPr>
  <dimension ref="A2:AL187"/>
  <sheetViews>
    <sheetView tabSelected="1" zoomScale="70" zoomScaleNormal="70" workbookViewId="0">
      <pane xSplit="3" ySplit="8" topLeftCell="J29" activePane="bottomRight" state="frozen"/>
      <selection pane="topRight" activeCell="D1" sqref="D1"/>
      <selection pane="bottomLeft" activeCell="A9" sqref="A9"/>
      <selection pane="bottomRight" activeCell="A93" sqref="A93:XFD187"/>
    </sheetView>
  </sheetViews>
  <sheetFormatPr defaultColWidth="9.07421875" defaultRowHeight="14.6" x14ac:dyDescent="0.4"/>
  <cols>
    <col min="1" max="1" width="5.3046875" style="1" customWidth="1"/>
    <col min="2" max="2" width="34.53515625" style="1" customWidth="1"/>
    <col min="3" max="3" width="6.53515625" style="4" hidden="1" customWidth="1"/>
    <col min="4" max="4" width="13" style="1" hidden="1" customWidth="1"/>
    <col min="5" max="6" width="11.53515625" style="1" hidden="1" customWidth="1"/>
    <col min="7" max="7" width="11.4609375" style="1" hidden="1" customWidth="1"/>
    <col min="8" max="8" width="12.53515625" style="1" hidden="1" customWidth="1"/>
    <col min="9" max="9" width="10.84375" style="1" hidden="1" customWidth="1"/>
    <col min="10" max="10" width="2.3046875" style="4" hidden="1" customWidth="1"/>
    <col min="11" max="11" width="14.765625" style="1" customWidth="1"/>
    <col min="12" max="12" width="11.3046875" style="1" customWidth="1"/>
    <col min="13" max="13" width="10.4609375" style="1" customWidth="1"/>
    <col min="14" max="14" width="9.07421875" style="1" customWidth="1"/>
    <col min="15" max="15" width="3.3046875" style="1" customWidth="1"/>
    <col min="16" max="16" width="13.69140625" style="1" customWidth="1"/>
    <col min="17" max="17" width="14" style="1" customWidth="1"/>
    <col min="18" max="18" width="11.765625" style="1" customWidth="1"/>
    <col min="19" max="19" width="14.3046875" style="1" customWidth="1"/>
    <col min="20" max="20" width="14.4609375" style="7" hidden="1" customWidth="1"/>
    <col min="21" max="21" width="14.3046875" style="1" hidden="1" customWidth="1"/>
    <col min="22" max="22" width="16.69140625" style="1" hidden="1" customWidth="1"/>
    <col min="23" max="23" width="18.4609375" style="1" hidden="1" customWidth="1"/>
    <col min="24" max="24" width="11.765625" style="1" hidden="1" customWidth="1"/>
    <col min="25" max="25" width="4.84375" style="1" hidden="1" customWidth="1"/>
    <col min="26" max="26" width="12.53515625" style="1" hidden="1" customWidth="1"/>
    <col min="27" max="27" width="11.3046875" style="1" hidden="1" customWidth="1"/>
    <col min="28" max="29" width="9.07421875" style="1" hidden="1" customWidth="1"/>
    <col min="30" max="30" width="9.4609375" style="1" hidden="1" customWidth="1"/>
    <col min="31" max="31" width="9.07421875" style="1" hidden="1" customWidth="1"/>
    <col min="32" max="32" width="2" style="1" customWidth="1"/>
    <col min="33" max="33" width="14" style="1" hidden="1" customWidth="1"/>
    <col min="34" max="34" width="12.4609375" style="1" hidden="1" customWidth="1"/>
    <col min="35" max="35" width="18.4609375" style="1" hidden="1" customWidth="1"/>
    <col min="36" max="36" width="18.84375" style="1" hidden="1" customWidth="1"/>
    <col min="37" max="37" width="9.07421875" style="1" customWidth="1"/>
    <col min="38" max="16384" width="9.07421875" style="1"/>
  </cols>
  <sheetData>
    <row r="2" spans="2:38" ht="15.45" x14ac:dyDescent="0.4">
      <c r="B2" s="2" t="s">
        <v>225</v>
      </c>
      <c r="C2" s="94"/>
      <c r="J2" s="94"/>
      <c r="K2" s="122" t="s">
        <v>371</v>
      </c>
    </row>
    <row r="3" spans="2:38" x14ac:dyDescent="0.4">
      <c r="B3" s="5" t="s">
        <v>226</v>
      </c>
      <c r="C3" s="95"/>
      <c r="J3" s="95"/>
    </row>
    <row r="4" spans="2:38" x14ac:dyDescent="0.4">
      <c r="B4" s="6" t="s">
        <v>2</v>
      </c>
    </row>
    <row r="6" spans="2:38" ht="15.75" customHeight="1" x14ac:dyDescent="0.4">
      <c r="D6" s="135" t="s">
        <v>227</v>
      </c>
      <c r="E6" s="135"/>
      <c r="F6" s="135"/>
      <c r="G6" s="135"/>
      <c r="H6" s="135"/>
      <c r="I6" s="135"/>
      <c r="K6" s="135" t="s">
        <v>228</v>
      </c>
      <c r="L6" s="135"/>
      <c r="M6" s="135"/>
      <c r="N6" s="135"/>
      <c r="P6" s="147" t="s">
        <v>229</v>
      </c>
      <c r="Q6" s="148"/>
      <c r="R6" s="148"/>
      <c r="S6" s="148"/>
      <c r="T6" s="148"/>
      <c r="U6" s="148"/>
      <c r="V6" s="148"/>
      <c r="W6" s="149"/>
      <c r="AG6" s="147" t="s">
        <v>230</v>
      </c>
      <c r="AH6" s="148"/>
      <c r="AI6" s="148"/>
      <c r="AJ6" s="149"/>
    </row>
    <row r="7" spans="2:38" ht="15.75" customHeight="1" x14ac:dyDescent="0.4">
      <c r="D7" s="136" t="s">
        <v>231</v>
      </c>
      <c r="E7" s="136"/>
      <c r="F7" s="136"/>
      <c r="G7" s="136"/>
      <c r="H7" s="136"/>
      <c r="I7" s="136"/>
      <c r="K7" s="136" t="s">
        <v>144</v>
      </c>
      <c r="L7" s="136"/>
      <c r="M7" s="136"/>
      <c r="N7" s="136"/>
      <c r="P7" s="150" t="s">
        <v>145</v>
      </c>
      <c r="Q7" s="151"/>
      <c r="R7" s="151"/>
      <c r="S7" s="151"/>
      <c r="T7" s="151"/>
      <c r="U7" s="151"/>
      <c r="V7" s="151"/>
      <c r="W7" s="152"/>
      <c r="AG7" s="138" t="s">
        <v>7</v>
      </c>
      <c r="AH7" s="153"/>
      <c r="AI7" s="138" t="s">
        <v>232</v>
      </c>
      <c r="AJ7" s="153"/>
    </row>
    <row r="8" spans="2:38" ht="35.6" customHeight="1" x14ac:dyDescent="0.3">
      <c r="B8" s="96" t="s">
        <v>79</v>
      </c>
      <c r="C8" s="97"/>
      <c r="D8" s="9" t="s">
        <v>233</v>
      </c>
      <c r="E8" s="9" t="s">
        <v>234</v>
      </c>
      <c r="F8" s="9" t="s">
        <v>235</v>
      </c>
      <c r="G8" s="9" t="s">
        <v>236</v>
      </c>
      <c r="H8" s="9" t="s">
        <v>237</v>
      </c>
      <c r="I8" s="9" t="s">
        <v>238</v>
      </c>
      <c r="J8" s="98"/>
      <c r="K8" s="9" t="s">
        <v>239</v>
      </c>
      <c r="L8" s="9" t="s">
        <v>240</v>
      </c>
      <c r="M8" s="9" t="s">
        <v>12</v>
      </c>
      <c r="N8" s="9" t="s">
        <v>13</v>
      </c>
      <c r="P8" s="9" t="s">
        <v>241</v>
      </c>
      <c r="Q8" s="9" t="s">
        <v>15</v>
      </c>
      <c r="R8" s="9" t="s">
        <v>242</v>
      </c>
      <c r="S8" s="9" t="s">
        <v>13</v>
      </c>
      <c r="T8" s="11" t="s">
        <v>243</v>
      </c>
      <c r="U8" s="9" t="s">
        <v>244</v>
      </c>
      <c r="V8" s="9" t="s">
        <v>245</v>
      </c>
      <c r="W8" s="9" t="s">
        <v>246</v>
      </c>
      <c r="X8" s="9" t="s">
        <v>247</v>
      </c>
      <c r="Z8" s="9" t="s">
        <v>248</v>
      </c>
      <c r="AA8" s="9" t="s">
        <v>15</v>
      </c>
      <c r="AG8" s="11" t="s">
        <v>249</v>
      </c>
      <c r="AH8" s="11" t="s">
        <v>17</v>
      </c>
      <c r="AI8" s="9" t="s">
        <v>18</v>
      </c>
      <c r="AJ8" s="9" t="s">
        <v>19</v>
      </c>
    </row>
    <row r="9" spans="2:38" hidden="1" x14ac:dyDescent="0.4">
      <c r="B9" s="31" t="s">
        <v>250</v>
      </c>
      <c r="C9" s="99" t="s">
        <v>250</v>
      </c>
      <c r="D9" s="17">
        <v>302.72886999999997</v>
      </c>
      <c r="E9" s="100">
        <v>295.27300000000002</v>
      </c>
      <c r="F9" s="100">
        <v>308.27075999999994</v>
      </c>
      <c r="G9" s="15">
        <v>-7.4558699999999476</v>
      </c>
      <c r="H9" s="15">
        <v>5.5418899999999667</v>
      </c>
      <c r="I9" s="32">
        <v>-2.5250767933403823E-2</v>
      </c>
      <c r="K9" s="17">
        <v>1742.6752200000001</v>
      </c>
      <c r="L9" s="100">
        <v>1795.6079999999999</v>
      </c>
      <c r="M9" s="15">
        <v>52.932779999999866</v>
      </c>
      <c r="N9" s="32">
        <v>2.947902883034597E-2</v>
      </c>
      <c r="P9" s="17">
        <v>3712.8643200000001</v>
      </c>
      <c r="Q9" s="17">
        <v>3587.2289999999998</v>
      </c>
      <c r="R9" s="15">
        <v>-125.63532000000032</v>
      </c>
      <c r="S9" s="32">
        <v>-3.3837843016035749E-2</v>
      </c>
      <c r="T9" s="17">
        <v>3485.3504400000002</v>
      </c>
      <c r="U9" s="15">
        <v>227.51387999999997</v>
      </c>
      <c r="V9" s="33">
        <v>-156.72775000000047</v>
      </c>
      <c r="W9" s="33">
        <v>156.72775000000047</v>
      </c>
      <c r="X9" s="15">
        <v>31.092430000000149</v>
      </c>
      <c r="Z9" s="17">
        <v>3769.6170000000002</v>
      </c>
      <c r="AA9" s="17">
        <v>3751.529</v>
      </c>
      <c r="AB9" s="30">
        <v>56.752680000000055</v>
      </c>
      <c r="AC9" s="30">
        <v>164.30000000000018</v>
      </c>
      <c r="AG9" s="101">
        <v>1639.9238199999998</v>
      </c>
      <c r="AH9" s="17">
        <v>3406.3121500000016</v>
      </c>
      <c r="AI9" s="15">
        <v>102.75140000000033</v>
      </c>
      <c r="AJ9" s="15">
        <v>306.55216999999857</v>
      </c>
      <c r="AL9" s="30"/>
    </row>
    <row r="10" spans="2:38" hidden="1" x14ac:dyDescent="0.4">
      <c r="B10" s="31" t="s">
        <v>251</v>
      </c>
      <c r="C10" s="102" t="s">
        <v>251</v>
      </c>
      <c r="D10" s="17">
        <v>629.45434999999964</v>
      </c>
      <c r="E10" s="100">
        <v>630.89099999999996</v>
      </c>
      <c r="F10" s="100">
        <v>640.50765999999976</v>
      </c>
      <c r="G10" s="15">
        <v>1.4366500000003271</v>
      </c>
      <c r="H10" s="15">
        <v>11.053310000000124</v>
      </c>
      <c r="I10" s="32">
        <v>2.2771762475615079E-3</v>
      </c>
      <c r="K10" s="17">
        <v>3723.3478399999999</v>
      </c>
      <c r="L10" s="100">
        <v>3792.056</v>
      </c>
      <c r="M10" s="15">
        <v>68.708160000000134</v>
      </c>
      <c r="N10" s="32">
        <v>1.811897292656019E-2</v>
      </c>
      <c r="P10" s="17">
        <v>7789.0509600000005</v>
      </c>
      <c r="Q10" s="17">
        <v>7631.576</v>
      </c>
      <c r="R10" s="15">
        <v>-157.47496000000046</v>
      </c>
      <c r="S10" s="32">
        <v>-2.0217477175165439E-2</v>
      </c>
      <c r="T10" s="17">
        <v>7446.6956799999989</v>
      </c>
      <c r="U10" s="15">
        <v>342.35528000000158</v>
      </c>
      <c r="V10" s="33">
        <v>-198.03090999999768</v>
      </c>
      <c r="W10" s="33">
        <v>198.03090999999768</v>
      </c>
      <c r="X10" s="15">
        <v>40.55594999999721</v>
      </c>
      <c r="Z10" s="17">
        <v>3291.491</v>
      </c>
      <c r="AA10" s="17">
        <v>3292.5569999999998</v>
      </c>
      <c r="AB10" s="30">
        <v>-4497.5599600000005</v>
      </c>
      <c r="AC10" s="30">
        <v>-4339.0190000000002</v>
      </c>
      <c r="AG10" s="101">
        <v>3540.1837599999994</v>
      </c>
      <c r="AH10" s="17">
        <v>7363.2469099999998</v>
      </c>
      <c r="AI10" s="15">
        <v>183.16408000000047</v>
      </c>
      <c r="AJ10" s="15">
        <v>425.80405000000064</v>
      </c>
      <c r="AL10" s="30"/>
    </row>
    <row r="11" spans="2:38" hidden="1" x14ac:dyDescent="0.4">
      <c r="B11" s="31" t="s">
        <v>252</v>
      </c>
      <c r="C11" s="102" t="s">
        <v>252</v>
      </c>
      <c r="D11" s="17">
        <v>460.97770999999989</v>
      </c>
      <c r="E11" s="100">
        <v>449.46499999999997</v>
      </c>
      <c r="F11" s="100">
        <v>469.86602999999997</v>
      </c>
      <c r="G11" s="15">
        <v>-11.512709999999913</v>
      </c>
      <c r="H11" s="15">
        <v>8.8883200000000784</v>
      </c>
      <c r="I11" s="32">
        <v>-2.5614252500194484E-2</v>
      </c>
      <c r="K11" s="17">
        <v>2525.44481</v>
      </c>
      <c r="L11" s="100">
        <v>2656.0250000000001</v>
      </c>
      <c r="M11" s="15">
        <v>130.58019000000013</v>
      </c>
      <c r="N11" s="32">
        <v>4.9163765401304627E-2</v>
      </c>
      <c r="P11" s="17">
        <v>5456.3275799999992</v>
      </c>
      <c r="Q11" s="17">
        <v>5331.9570000000003</v>
      </c>
      <c r="R11" s="15">
        <v>-124.37057999999888</v>
      </c>
      <c r="S11" s="32">
        <v>-2.2793825732874876E-2</v>
      </c>
      <c r="T11" s="17">
        <v>5050.8896199999999</v>
      </c>
      <c r="U11" s="15">
        <v>405.43795999999929</v>
      </c>
      <c r="V11" s="33">
        <v>-149.98395999999775</v>
      </c>
      <c r="W11" s="33">
        <v>149.98395999999775</v>
      </c>
      <c r="X11" s="15">
        <v>25.61337999999887</v>
      </c>
      <c r="Z11" s="17">
        <v>4614.5150000000003</v>
      </c>
      <c r="AA11" s="17">
        <v>4648.3829999999998</v>
      </c>
      <c r="AB11" s="30">
        <v>-841.81257999999889</v>
      </c>
      <c r="AC11" s="30">
        <v>-683.57400000000052</v>
      </c>
      <c r="AG11" s="101">
        <v>2571.2617199999995</v>
      </c>
      <c r="AH11" s="17">
        <v>5087.2817000000005</v>
      </c>
      <c r="AI11" s="15">
        <v>-45.816909999999552</v>
      </c>
      <c r="AJ11" s="15">
        <v>369.04587999999876</v>
      </c>
      <c r="AL11" s="30"/>
    </row>
    <row r="12" spans="2:38" hidden="1" x14ac:dyDescent="0.4">
      <c r="B12" s="31" t="s">
        <v>253</v>
      </c>
      <c r="C12" s="102" t="s">
        <v>253</v>
      </c>
      <c r="D12" s="17">
        <v>361.70098000000013</v>
      </c>
      <c r="E12" s="100">
        <v>365.267</v>
      </c>
      <c r="F12" s="100">
        <v>369.37923999999998</v>
      </c>
      <c r="G12" s="15">
        <v>3.5660199999998667</v>
      </c>
      <c r="H12" s="15">
        <v>7.6782599999998524</v>
      </c>
      <c r="I12" s="32">
        <v>9.7627762705086059E-3</v>
      </c>
      <c r="K12" s="17">
        <v>2093.0336299999999</v>
      </c>
      <c r="L12" s="100">
        <v>2185.4459999999999</v>
      </c>
      <c r="M12" s="15">
        <v>92.41237000000001</v>
      </c>
      <c r="N12" s="32">
        <v>4.2285359601655685E-2</v>
      </c>
      <c r="P12" s="17">
        <v>4546.2569100000001</v>
      </c>
      <c r="Q12" s="17">
        <v>4380.74</v>
      </c>
      <c r="R12" s="15">
        <v>-165.51691000000028</v>
      </c>
      <c r="S12" s="32">
        <v>-3.6407293577256347E-2</v>
      </c>
      <c r="T12" s="17">
        <v>4186.0672599999998</v>
      </c>
      <c r="U12" s="15">
        <v>360.18965000000026</v>
      </c>
      <c r="V12" s="33">
        <v>-165.48525999999947</v>
      </c>
      <c r="W12" s="33">
        <v>165.48525999999947</v>
      </c>
      <c r="X12" s="15">
        <v>-3.1650000000809086E-2</v>
      </c>
      <c r="Z12" s="17">
        <v>3452.5920000000001</v>
      </c>
      <c r="AA12" s="17">
        <v>3477.3560000000002</v>
      </c>
      <c r="AB12" s="30">
        <v>-1093.66491</v>
      </c>
      <c r="AC12" s="30">
        <v>-903.38399999999956</v>
      </c>
      <c r="AG12" s="101">
        <v>2088.8550799999998</v>
      </c>
      <c r="AH12" s="17">
        <v>4237.8528800000004</v>
      </c>
      <c r="AI12" s="15">
        <v>4.1785500000000866</v>
      </c>
      <c r="AJ12" s="15">
        <v>308.40402999999969</v>
      </c>
      <c r="AL12" s="30"/>
    </row>
    <row r="13" spans="2:38" hidden="1" x14ac:dyDescent="0.4">
      <c r="B13" s="31" t="s">
        <v>254</v>
      </c>
      <c r="C13" s="102" t="s">
        <v>254</v>
      </c>
      <c r="D13" s="17">
        <v>352.41068000000007</v>
      </c>
      <c r="E13" s="100">
        <v>350.49400000000003</v>
      </c>
      <c r="F13" s="100">
        <v>362.25135</v>
      </c>
      <c r="G13" s="15">
        <v>-1.9166800000000421</v>
      </c>
      <c r="H13" s="15">
        <v>9.8406699999999319</v>
      </c>
      <c r="I13" s="32">
        <v>-5.4685101599457964E-3</v>
      </c>
      <c r="K13" s="17">
        <v>2082.9250699999993</v>
      </c>
      <c r="L13" s="100">
        <v>2159.6280000000002</v>
      </c>
      <c r="M13" s="15">
        <v>76.702930000000833</v>
      </c>
      <c r="N13" s="32">
        <v>3.5516732511340299E-2</v>
      </c>
      <c r="P13" s="17">
        <v>4413.6112400000002</v>
      </c>
      <c r="Q13" s="17">
        <v>4299.9889999999996</v>
      </c>
      <c r="R13" s="15">
        <v>-113.6222400000006</v>
      </c>
      <c r="S13" s="32">
        <v>-2.5743599474792121E-2</v>
      </c>
      <c r="T13" s="17">
        <v>4165.8501399999986</v>
      </c>
      <c r="U13" s="15">
        <v>247.76110000000153</v>
      </c>
      <c r="V13" s="33">
        <v>-144.98512000000119</v>
      </c>
      <c r="W13" s="33">
        <v>144.98512000000119</v>
      </c>
      <c r="X13" s="15">
        <v>31.362880000000587</v>
      </c>
      <c r="Z13" s="17">
        <v>4060.9969999999998</v>
      </c>
      <c r="AA13" s="17">
        <v>4092.326</v>
      </c>
      <c r="AB13" s="30">
        <v>-352.61424000000034</v>
      </c>
      <c r="AC13" s="30">
        <v>-207.66299999999956</v>
      </c>
      <c r="AG13" s="101">
        <v>1958.7803200000003</v>
      </c>
      <c r="AH13" s="17">
        <v>4162.3044899999995</v>
      </c>
      <c r="AI13" s="15">
        <v>124.14474999999902</v>
      </c>
      <c r="AJ13" s="15">
        <v>251.30675000000065</v>
      </c>
      <c r="AL13" s="30"/>
    </row>
    <row r="14" spans="2:38" hidden="1" x14ac:dyDescent="0.4">
      <c r="B14" s="31" t="s">
        <v>255</v>
      </c>
      <c r="C14" s="102" t="s">
        <v>255</v>
      </c>
      <c r="D14" s="17">
        <v>266.51721000000009</v>
      </c>
      <c r="E14" s="100">
        <v>280.77800000000002</v>
      </c>
      <c r="F14" s="100">
        <v>269.47182000000009</v>
      </c>
      <c r="G14" s="15">
        <v>14.260789999999929</v>
      </c>
      <c r="H14" s="15">
        <v>2.9546100000000024</v>
      </c>
      <c r="I14" s="32">
        <v>5.0790268468327036E-2</v>
      </c>
      <c r="K14" s="17">
        <v>1589.7635999999998</v>
      </c>
      <c r="L14" s="100">
        <v>1668.671</v>
      </c>
      <c r="M14" s="15">
        <v>78.90740000000028</v>
      </c>
      <c r="N14" s="32">
        <v>4.7287571965953908E-2</v>
      </c>
      <c r="P14" s="17">
        <v>3321.4568300000024</v>
      </c>
      <c r="Q14" s="17">
        <v>3408.924</v>
      </c>
      <c r="R14" s="15">
        <v>87.467169999997623</v>
      </c>
      <c r="S14" s="32">
        <v>2.6333977672079983E-2</v>
      </c>
      <c r="T14" s="17">
        <v>3179.5271999999995</v>
      </c>
      <c r="U14" s="15">
        <v>141.92963000000282</v>
      </c>
      <c r="V14" s="33">
        <v>-2.0610100000030798</v>
      </c>
      <c r="W14" s="33">
        <v>2.0610100000030798</v>
      </c>
      <c r="X14" s="15">
        <v>89.528180000000702</v>
      </c>
      <c r="Z14" s="17">
        <v>2195.7719999999999</v>
      </c>
      <c r="AA14" s="17">
        <v>2201.2109999999998</v>
      </c>
      <c r="AB14" s="30">
        <v>-1125.6848300000024</v>
      </c>
      <c r="AC14" s="30">
        <v>-1207.7130000000002</v>
      </c>
      <c r="AG14" s="101">
        <v>1588.5073300000001</v>
      </c>
      <c r="AH14" s="17">
        <v>3268.5484100000003</v>
      </c>
      <c r="AI14" s="15">
        <v>1.2562699999996312</v>
      </c>
      <c r="AJ14" s="15">
        <v>52.908420000002025</v>
      </c>
      <c r="AL14" s="30"/>
    </row>
    <row r="15" spans="2:38" hidden="1" x14ac:dyDescent="0.4">
      <c r="B15" s="31" t="s">
        <v>256</v>
      </c>
      <c r="C15" s="102" t="s">
        <v>256</v>
      </c>
      <c r="D15" s="17">
        <v>388.62043</v>
      </c>
      <c r="E15" s="100">
        <v>410.74</v>
      </c>
      <c r="F15" s="100">
        <v>399.87928999999997</v>
      </c>
      <c r="G15" s="15">
        <v>22.11957000000001</v>
      </c>
      <c r="H15" s="15">
        <v>11.25885999999997</v>
      </c>
      <c r="I15" s="32">
        <v>5.3852972683449407E-2</v>
      </c>
      <c r="K15" s="17">
        <v>2293.7172300000007</v>
      </c>
      <c r="L15" s="100">
        <v>2446.2530000000002</v>
      </c>
      <c r="M15" s="15">
        <v>152.5357699999995</v>
      </c>
      <c r="N15" s="32">
        <v>6.2354862722702638E-2</v>
      </c>
      <c r="P15" s="17">
        <v>4907.9498099999983</v>
      </c>
      <c r="Q15" s="17">
        <v>4956.2659999999996</v>
      </c>
      <c r="R15" s="15">
        <v>48.31619000000137</v>
      </c>
      <c r="S15" s="32">
        <v>9.8444751618194295E-3</v>
      </c>
      <c r="T15" s="17">
        <v>4587.4344600000013</v>
      </c>
      <c r="U15" s="15">
        <v>320.51534999999694</v>
      </c>
      <c r="V15" s="33">
        <v>118.2405600000011</v>
      </c>
      <c r="W15" s="33">
        <v>-118.2405600000011</v>
      </c>
      <c r="X15" s="15">
        <v>-69.924369999999726</v>
      </c>
      <c r="Z15" s="17">
        <v>5613.049</v>
      </c>
      <c r="AA15" s="17">
        <v>5627.2719999999999</v>
      </c>
      <c r="AB15" s="30">
        <v>705.09919000000173</v>
      </c>
      <c r="AC15" s="30">
        <v>671.00600000000031</v>
      </c>
      <c r="AG15" s="101">
        <v>2444.7353799999992</v>
      </c>
      <c r="AH15" s="17">
        <v>4931.9963500000003</v>
      </c>
      <c r="AI15" s="15">
        <v>-151.01814999999851</v>
      </c>
      <c r="AJ15" s="15">
        <v>-24.046540000002096</v>
      </c>
      <c r="AL15" s="30"/>
    </row>
    <row r="16" spans="2:38" hidden="1" x14ac:dyDescent="0.4">
      <c r="B16" s="31" t="s">
        <v>257</v>
      </c>
      <c r="C16" s="102" t="s">
        <v>257</v>
      </c>
      <c r="D16" s="17">
        <v>297.61552000000006</v>
      </c>
      <c r="E16" s="100">
        <v>307.27300000000002</v>
      </c>
      <c r="F16" s="100">
        <v>301.11811999999992</v>
      </c>
      <c r="G16" s="15">
        <v>9.6574799999999641</v>
      </c>
      <c r="H16" s="15">
        <v>3.5025999999998589</v>
      </c>
      <c r="I16" s="32">
        <v>3.1429640742922295E-2</v>
      </c>
      <c r="K16" s="17">
        <v>1719.4726300000002</v>
      </c>
      <c r="L16" s="100">
        <v>1845.308</v>
      </c>
      <c r="M16" s="15">
        <v>125.83536999999978</v>
      </c>
      <c r="N16" s="32">
        <v>6.8192068749498611E-2</v>
      </c>
      <c r="P16" s="17">
        <v>3660.7245100000014</v>
      </c>
      <c r="Q16" s="17">
        <v>3705.0230000000001</v>
      </c>
      <c r="R16" s="15">
        <v>44.298489999998765</v>
      </c>
      <c r="S16" s="32">
        <v>1.2101017128983232E-2</v>
      </c>
      <c r="T16" s="17">
        <v>3438.9452600000004</v>
      </c>
      <c r="U16" s="15">
        <v>221.77925000000096</v>
      </c>
      <c r="V16" s="33">
        <v>183.37816999999905</v>
      </c>
      <c r="W16" s="33">
        <v>-183.37816999999905</v>
      </c>
      <c r="X16" s="15">
        <v>-139.07968000000028</v>
      </c>
      <c r="Z16" s="17">
        <v>4421.3450000000003</v>
      </c>
      <c r="AA16" s="17">
        <v>4410.9059999999999</v>
      </c>
      <c r="AB16" s="30">
        <v>760.62048999999888</v>
      </c>
      <c r="AC16" s="30">
        <v>705.88299999999981</v>
      </c>
      <c r="AG16" s="101">
        <v>1743.64877</v>
      </c>
      <c r="AH16" s="17">
        <v>3541.1441499999996</v>
      </c>
      <c r="AI16" s="15">
        <v>-24.176139999999805</v>
      </c>
      <c r="AJ16" s="15">
        <v>119.58036000000175</v>
      </c>
      <c r="AL16" s="30"/>
    </row>
    <row r="17" spans="2:38" hidden="1" x14ac:dyDescent="0.4">
      <c r="B17" s="31" t="s">
        <v>258</v>
      </c>
      <c r="C17" s="102" t="s">
        <v>258</v>
      </c>
      <c r="D17" s="17">
        <v>391.20048999999995</v>
      </c>
      <c r="E17" s="100">
        <v>383.70299999999997</v>
      </c>
      <c r="F17" s="100">
        <v>402.07589000000002</v>
      </c>
      <c r="G17" s="15">
        <v>-7.4974899999999707</v>
      </c>
      <c r="H17" s="15">
        <v>10.87540000000007</v>
      </c>
      <c r="I17" s="32">
        <v>-1.9539826376129381E-2</v>
      </c>
      <c r="K17" s="17">
        <v>2218.2178000000004</v>
      </c>
      <c r="L17" s="100">
        <v>2282.866</v>
      </c>
      <c r="M17" s="15">
        <v>64.648199999999633</v>
      </c>
      <c r="N17" s="32">
        <v>2.83188763598037E-2</v>
      </c>
      <c r="P17" s="17">
        <v>4725.1629500000008</v>
      </c>
      <c r="Q17" s="17">
        <v>4605.4089999999997</v>
      </c>
      <c r="R17" s="15">
        <v>-119.75395000000117</v>
      </c>
      <c r="S17" s="32">
        <v>-2.5343877294221388E-2</v>
      </c>
      <c r="T17" s="17">
        <v>4436.4356000000007</v>
      </c>
      <c r="U17" s="15">
        <v>288.72735000000011</v>
      </c>
      <c r="V17" s="33">
        <v>-138.83691000000272</v>
      </c>
      <c r="W17" s="33">
        <v>138.83691000000272</v>
      </c>
      <c r="X17" s="15">
        <v>19.082960000001549</v>
      </c>
      <c r="Z17" s="17">
        <v>7135.6549999999997</v>
      </c>
      <c r="AA17" s="17">
        <v>7149.41</v>
      </c>
      <c r="AB17" s="30">
        <v>2410.4920499999989</v>
      </c>
      <c r="AC17" s="30">
        <v>2544.0010000000002</v>
      </c>
      <c r="AG17" s="101">
        <v>2154.9925200000002</v>
      </c>
      <c r="AH17" s="17">
        <v>4405.2754799999984</v>
      </c>
      <c r="AI17" s="15">
        <v>63.225280000000112</v>
      </c>
      <c r="AJ17" s="15">
        <v>319.88747000000239</v>
      </c>
      <c r="AL17" s="30"/>
    </row>
    <row r="18" spans="2:38" hidden="1" x14ac:dyDescent="0.4">
      <c r="B18" s="31" t="s">
        <v>259</v>
      </c>
      <c r="C18" s="102" t="s">
        <v>259</v>
      </c>
      <c r="D18" s="17">
        <v>273.87598999999994</v>
      </c>
      <c r="E18" s="100">
        <v>281.608</v>
      </c>
      <c r="F18" s="100">
        <v>280.32803999999993</v>
      </c>
      <c r="G18" s="15">
        <v>7.7320100000000593</v>
      </c>
      <c r="H18" s="15">
        <v>6.4520499999999856</v>
      </c>
      <c r="I18" s="32">
        <v>2.7456641856765641E-2</v>
      </c>
      <c r="K18" s="17">
        <v>1627.7451600000004</v>
      </c>
      <c r="L18" s="100">
        <v>1702.08</v>
      </c>
      <c r="M18" s="15">
        <v>74.334839999999531</v>
      </c>
      <c r="N18" s="32">
        <v>4.3672941342357309E-2</v>
      </c>
      <c r="P18" s="17">
        <v>3447.7365600000012</v>
      </c>
      <c r="Q18" s="17">
        <v>3379.752</v>
      </c>
      <c r="R18" s="15">
        <v>-67.984560000001238</v>
      </c>
      <c r="S18" s="32">
        <v>-1.9718606342707695E-2</v>
      </c>
      <c r="T18" s="17">
        <v>3255.4903200000008</v>
      </c>
      <c r="U18" s="15">
        <v>192.2462400000004</v>
      </c>
      <c r="V18" s="33">
        <v>-80.397500000001855</v>
      </c>
      <c r="W18" s="33">
        <v>80.397500000001855</v>
      </c>
      <c r="X18" s="15">
        <v>12.412940000000617</v>
      </c>
      <c r="Z18" s="17">
        <v>2902.2359999999999</v>
      </c>
      <c r="AA18" s="17">
        <v>2972.1979999999999</v>
      </c>
      <c r="AB18" s="30">
        <v>-545.50056000000131</v>
      </c>
      <c r="AC18" s="30">
        <v>-407.55400000000009</v>
      </c>
      <c r="AG18" s="101">
        <v>1576.1430699999992</v>
      </c>
      <c r="AH18" s="17">
        <v>3207.1208399999991</v>
      </c>
      <c r="AI18" s="15">
        <v>51.602090000001226</v>
      </c>
      <c r="AJ18" s="15">
        <v>240.61572000000206</v>
      </c>
      <c r="AL18" s="30"/>
    </row>
    <row r="19" spans="2:38" hidden="1" x14ac:dyDescent="0.4">
      <c r="B19" s="31" t="s">
        <v>260</v>
      </c>
      <c r="C19" s="102" t="s">
        <v>260</v>
      </c>
      <c r="D19" s="17">
        <v>374.51270999999997</v>
      </c>
      <c r="E19" s="100">
        <v>367.16899999999998</v>
      </c>
      <c r="F19" s="100">
        <v>383.26589999999999</v>
      </c>
      <c r="G19" s="15">
        <v>-7.3437099999999873</v>
      </c>
      <c r="H19" s="15">
        <v>8.7531900000000178</v>
      </c>
      <c r="I19" s="32">
        <v>-2.0000898768686864E-2</v>
      </c>
      <c r="K19" s="17">
        <v>2198.6108600000007</v>
      </c>
      <c r="L19" s="100">
        <v>2194.5349999999999</v>
      </c>
      <c r="M19" s="15">
        <v>-4.07586000000083</v>
      </c>
      <c r="N19" s="32">
        <v>-1.857277281975831E-3</v>
      </c>
      <c r="P19" s="17">
        <v>4684.3505900000018</v>
      </c>
      <c r="Q19" s="17">
        <v>4414.8680000000004</v>
      </c>
      <c r="R19" s="15">
        <v>-269.48259000000144</v>
      </c>
      <c r="S19" s="32">
        <v>-5.7528270957191811E-2</v>
      </c>
      <c r="T19" s="17">
        <v>4397.2217200000014</v>
      </c>
      <c r="U19" s="15">
        <v>287.12887000000046</v>
      </c>
      <c r="V19" s="33">
        <v>-314.59363000000167</v>
      </c>
      <c r="W19" s="33">
        <v>314.59363000000167</v>
      </c>
      <c r="X19" s="15">
        <v>45.11104000000023</v>
      </c>
      <c r="Z19" s="17">
        <v>6655.8010000000004</v>
      </c>
      <c r="AA19" s="17">
        <v>6659.8810000000003</v>
      </c>
      <c r="AB19" s="30">
        <v>1971.4504099999986</v>
      </c>
      <c r="AC19" s="30">
        <v>2245.0129999999999</v>
      </c>
      <c r="AG19" s="101">
        <v>2077.98819</v>
      </c>
      <c r="AH19" s="17">
        <v>4224.7725099999998</v>
      </c>
      <c r="AI19" s="15">
        <v>120.62267000000065</v>
      </c>
      <c r="AJ19" s="15">
        <v>459.57808000000205</v>
      </c>
      <c r="AL19" s="30"/>
    </row>
    <row r="20" spans="2:38" hidden="1" x14ac:dyDescent="0.4">
      <c r="B20" s="31" t="s">
        <v>261</v>
      </c>
      <c r="C20" s="102" t="s">
        <v>261</v>
      </c>
      <c r="D20" s="17">
        <v>680.5000500000001</v>
      </c>
      <c r="E20" s="100">
        <v>679.90499999999997</v>
      </c>
      <c r="F20" s="100">
        <v>694.43394000000001</v>
      </c>
      <c r="G20" s="15">
        <v>-0.59505000000012842</v>
      </c>
      <c r="H20" s="15">
        <v>13.933889999999906</v>
      </c>
      <c r="I20" s="32">
        <v>-8.7519579941334222E-4</v>
      </c>
      <c r="K20" s="17">
        <v>3932.8784000000001</v>
      </c>
      <c r="L20" s="100">
        <v>3995.0569999999998</v>
      </c>
      <c r="M20" s="15">
        <v>62.178599999999733</v>
      </c>
      <c r="N20" s="32">
        <v>1.5563883068501835E-2</v>
      </c>
      <c r="P20" s="17">
        <v>8417.1540000000005</v>
      </c>
      <c r="Q20" s="17">
        <v>8069.0169999999998</v>
      </c>
      <c r="R20" s="15">
        <v>-348.13700000000063</v>
      </c>
      <c r="S20" s="32">
        <v>-4.1360417072088811E-2</v>
      </c>
      <c r="T20" s="17">
        <v>7865.7568000000001</v>
      </c>
      <c r="U20" s="15">
        <v>551.39720000000034</v>
      </c>
      <c r="V20" s="33">
        <v>-361.00152000000435</v>
      </c>
      <c r="W20" s="33">
        <v>361.00152000000435</v>
      </c>
      <c r="X20" s="15">
        <v>12.864520000003722</v>
      </c>
      <c r="Z20" s="17">
        <v>4319.9830000000002</v>
      </c>
      <c r="AA20" s="17">
        <v>4340.902</v>
      </c>
      <c r="AB20" s="30">
        <v>-4097.1710000000003</v>
      </c>
      <c r="AC20" s="30">
        <v>-3728.1149999999998</v>
      </c>
      <c r="AG20" s="101">
        <v>3715.1859100000011</v>
      </c>
      <c r="AH20" s="17">
        <v>7730.3270999999959</v>
      </c>
      <c r="AI20" s="15">
        <v>217.692489999999</v>
      </c>
      <c r="AJ20" s="15">
        <v>686.82690000000457</v>
      </c>
      <c r="AL20" s="30"/>
    </row>
    <row r="21" spans="2:38" hidden="1" x14ac:dyDescent="0.4">
      <c r="B21" s="31" t="s">
        <v>262</v>
      </c>
      <c r="C21" s="102" t="s">
        <v>262</v>
      </c>
      <c r="D21" s="17">
        <v>309.68995000000001</v>
      </c>
      <c r="E21" s="100">
        <v>321.65800000000002</v>
      </c>
      <c r="F21" s="100">
        <v>316.90863999999988</v>
      </c>
      <c r="G21" s="15">
        <v>11.968050000000005</v>
      </c>
      <c r="H21" s="15">
        <v>7.2186899999998673</v>
      </c>
      <c r="I21" s="32">
        <v>3.7207375535506668E-2</v>
      </c>
      <c r="K21" s="17">
        <v>1826.1157800000005</v>
      </c>
      <c r="L21" s="100">
        <v>1910.415</v>
      </c>
      <c r="M21" s="15">
        <v>84.299219999999423</v>
      </c>
      <c r="N21" s="32">
        <v>4.4126129662926339E-2</v>
      </c>
      <c r="P21" s="17">
        <v>3766.0111499999998</v>
      </c>
      <c r="Q21" s="17">
        <v>3815.94</v>
      </c>
      <c r="R21" s="15">
        <v>49.928850000000239</v>
      </c>
      <c r="S21" s="32">
        <v>1.3257754162517612E-2</v>
      </c>
      <c r="T21" s="17">
        <v>3652.2315600000011</v>
      </c>
      <c r="U21" s="15">
        <v>113.77958999999873</v>
      </c>
      <c r="V21" s="33">
        <v>80.632260000003043</v>
      </c>
      <c r="W21" s="33">
        <v>-80.632260000003043</v>
      </c>
      <c r="X21" s="15">
        <v>-30.703410000002805</v>
      </c>
      <c r="Z21" s="17">
        <v>2836.8119999999999</v>
      </c>
      <c r="AA21" s="17">
        <v>2882.2979999999998</v>
      </c>
      <c r="AB21" s="30">
        <v>-929.19914999999992</v>
      </c>
      <c r="AC21" s="30">
        <v>-933.64200000000028</v>
      </c>
      <c r="AG21" s="101">
        <v>1819.8567399999999</v>
      </c>
      <c r="AH21" s="17">
        <v>2988.0492999999997</v>
      </c>
      <c r="AI21" s="15">
        <v>6.2590400000005957</v>
      </c>
      <c r="AJ21" s="15">
        <v>777.96185000000014</v>
      </c>
      <c r="AL21" s="30"/>
    </row>
    <row r="22" spans="2:38" hidden="1" x14ac:dyDescent="0.4">
      <c r="B22" s="31" t="s">
        <v>263</v>
      </c>
      <c r="C22" s="102" t="s">
        <v>263</v>
      </c>
      <c r="D22" s="17">
        <v>501.90105999999997</v>
      </c>
      <c r="E22" s="100">
        <v>512.101</v>
      </c>
      <c r="F22" s="100">
        <v>510.76005000000004</v>
      </c>
      <c r="G22" s="15">
        <v>10.199940000000026</v>
      </c>
      <c r="H22" s="15">
        <v>8.8589900000000625</v>
      </c>
      <c r="I22" s="32">
        <v>1.9917828709571015E-2</v>
      </c>
      <c r="K22" s="17">
        <v>3021.5338200000001</v>
      </c>
      <c r="L22" s="100">
        <v>3048.1309999999999</v>
      </c>
      <c r="M22" s="15">
        <v>26.597179999999753</v>
      </c>
      <c r="N22" s="32">
        <v>8.7257339005442202E-3</v>
      </c>
      <c r="P22" s="17">
        <v>6227.4486200000001</v>
      </c>
      <c r="Q22" s="17">
        <v>6081.7920000000004</v>
      </c>
      <c r="R22" s="15">
        <v>-145.65661999999975</v>
      </c>
      <c r="S22" s="32">
        <v>-2.3389453512664991E-2</v>
      </c>
      <c r="T22" s="17">
        <v>6043.0676400000002</v>
      </c>
      <c r="U22" s="15">
        <v>184.38097999999991</v>
      </c>
      <c r="V22" s="33">
        <v>-141.70027999999729</v>
      </c>
      <c r="W22" s="33">
        <v>141.70027999999729</v>
      </c>
      <c r="X22" s="15">
        <v>-3.9563400000024558</v>
      </c>
      <c r="Z22" s="17">
        <v>6615.1</v>
      </c>
      <c r="AA22" s="17">
        <v>6615.0609999999997</v>
      </c>
      <c r="AB22" s="30">
        <v>387.65138000000024</v>
      </c>
      <c r="AC22" s="30">
        <v>533.26899999999932</v>
      </c>
      <c r="AG22" s="101">
        <v>2703.3856399999977</v>
      </c>
      <c r="AH22" s="17">
        <v>5718.7524700000004</v>
      </c>
      <c r="AI22" s="15">
        <v>318.14818000000241</v>
      </c>
      <c r="AJ22" s="15">
        <v>508.69614999999976</v>
      </c>
      <c r="AL22" s="30"/>
    </row>
    <row r="23" spans="2:38" hidden="1" x14ac:dyDescent="0.4">
      <c r="B23" s="103" t="s">
        <v>264</v>
      </c>
      <c r="C23" s="102" t="s">
        <v>265</v>
      </c>
      <c r="D23" s="17">
        <v>521.56424000000004</v>
      </c>
      <c r="E23" s="100">
        <v>506.30700000000002</v>
      </c>
      <c r="F23" s="100">
        <v>523.18959999999993</v>
      </c>
      <c r="G23" s="15">
        <v>-15.257240000000024</v>
      </c>
      <c r="H23" s="15">
        <v>1.6253599999998869</v>
      </c>
      <c r="I23" s="32">
        <v>-3.0134365118396594E-2</v>
      </c>
      <c r="J23" s="104"/>
      <c r="K23" s="17">
        <v>2973.86825</v>
      </c>
      <c r="L23" s="100">
        <v>3040.8589999999999</v>
      </c>
      <c r="M23" s="15">
        <v>66.990749999999935</v>
      </c>
      <c r="N23" s="32">
        <v>2.2030205938519325E-2</v>
      </c>
      <c r="P23" s="17">
        <v>6509.0887299999986</v>
      </c>
      <c r="Q23" s="17">
        <v>6073.2370000000001</v>
      </c>
      <c r="R23" s="15">
        <v>-435.8517299999985</v>
      </c>
      <c r="S23" s="32">
        <v>-6.696048372964776E-2</v>
      </c>
      <c r="T23" s="17">
        <v>5947.7365</v>
      </c>
      <c r="U23" s="15">
        <v>561.3522299999986</v>
      </c>
      <c r="V23" s="33">
        <v>-439.50228999999854</v>
      </c>
      <c r="W23" s="33">
        <v>439.50228999999854</v>
      </c>
      <c r="X23" s="15">
        <v>3.6505600000000413</v>
      </c>
      <c r="Z23" s="17">
        <v>6347.9849999999997</v>
      </c>
      <c r="AA23" s="17">
        <v>6351.9359999999997</v>
      </c>
      <c r="AB23" s="30">
        <v>-161.1037299999989</v>
      </c>
      <c r="AC23" s="30">
        <v>278.69899999999961</v>
      </c>
      <c r="AG23" s="101">
        <v>2944.54421</v>
      </c>
      <c r="AH23" s="17">
        <v>5927.9307700000008</v>
      </c>
      <c r="AI23" s="15">
        <v>29.324039999999968</v>
      </c>
      <c r="AJ23" s="15">
        <v>581.15795999999773</v>
      </c>
      <c r="AL23" s="30"/>
    </row>
    <row r="24" spans="2:38" hidden="1" x14ac:dyDescent="0.4">
      <c r="B24" s="103" t="s">
        <v>266</v>
      </c>
      <c r="C24" s="102" t="s">
        <v>267</v>
      </c>
      <c r="D24" s="17">
        <v>449.73671000000002</v>
      </c>
      <c r="E24" s="100">
        <v>438.57499999999999</v>
      </c>
      <c r="F24" s="100">
        <v>453.38899999999995</v>
      </c>
      <c r="G24" s="15">
        <v>-11.161710000000028</v>
      </c>
      <c r="H24" s="15">
        <v>3.6522899999999368</v>
      </c>
      <c r="I24" s="32">
        <v>-2.5449945847346583E-2</v>
      </c>
      <c r="J24" s="104"/>
      <c r="K24" s="17">
        <v>2676.2579999999998</v>
      </c>
      <c r="L24" s="100">
        <v>2736.64</v>
      </c>
      <c r="M24" s="15">
        <v>60.382000000000062</v>
      </c>
      <c r="N24" s="32">
        <v>2.2064283208606199E-2</v>
      </c>
      <c r="P24" s="17">
        <v>5575.6886500000001</v>
      </c>
      <c r="Q24" s="17">
        <v>5326.8040000000001</v>
      </c>
      <c r="R24" s="15">
        <v>-248.88464999999997</v>
      </c>
      <c r="S24" s="32">
        <v>-4.4637472718280273E-2</v>
      </c>
      <c r="T24" s="17">
        <v>5352.5159999999996</v>
      </c>
      <c r="U24" s="15">
        <v>223.17265000000043</v>
      </c>
      <c r="V24" s="33">
        <v>-288.18489999999838</v>
      </c>
      <c r="W24" s="33">
        <v>288.18489999999838</v>
      </c>
      <c r="X24" s="15">
        <v>39.300249999998414</v>
      </c>
      <c r="Z24" s="17">
        <v>5051.7860000000001</v>
      </c>
      <c r="AA24" s="17">
        <v>5056.1779999999999</v>
      </c>
      <c r="AB24" s="30">
        <v>-523.90264999999999</v>
      </c>
      <c r="AC24" s="30">
        <v>-270.6260000000002</v>
      </c>
      <c r="AG24" s="101">
        <v>2527.0149799999995</v>
      </c>
      <c r="AH24" s="17">
        <v>5269.3568499999992</v>
      </c>
      <c r="AI24" s="15">
        <v>149.24302000000034</v>
      </c>
      <c r="AJ24" s="15">
        <v>306.33180000000084</v>
      </c>
      <c r="AL24" s="30"/>
    </row>
    <row r="25" spans="2:38" hidden="1" x14ac:dyDescent="0.4">
      <c r="B25" s="31" t="s">
        <v>268</v>
      </c>
      <c r="C25" s="102" t="s">
        <v>268</v>
      </c>
      <c r="D25" s="17">
        <v>261.64912999999996</v>
      </c>
      <c r="E25" s="100">
        <v>271.13499999999999</v>
      </c>
      <c r="F25" s="100">
        <v>268.42564999999996</v>
      </c>
      <c r="G25" s="15">
        <v>9.485870000000034</v>
      </c>
      <c r="H25" s="15">
        <v>6.776520000000005</v>
      </c>
      <c r="I25" s="32">
        <v>3.4985781990521457E-2</v>
      </c>
      <c r="K25" s="17">
        <v>1552.0185999999999</v>
      </c>
      <c r="L25" s="100">
        <v>1623.941</v>
      </c>
      <c r="M25" s="15">
        <v>71.922400000000152</v>
      </c>
      <c r="N25" s="32">
        <v>4.4288801132553554E-2</v>
      </c>
      <c r="P25" s="17">
        <v>3387.96587</v>
      </c>
      <c r="Q25" s="17">
        <v>3302.828</v>
      </c>
      <c r="R25" s="15">
        <v>-85.137870000000021</v>
      </c>
      <c r="S25" s="32">
        <v>-2.5129494589625254E-2</v>
      </c>
      <c r="T25" s="17">
        <v>3104.0371999999998</v>
      </c>
      <c r="U25" s="15">
        <v>283.92867000000024</v>
      </c>
      <c r="V25" s="33">
        <v>-161.32634999999937</v>
      </c>
      <c r="W25" s="33">
        <v>161.32634999999937</v>
      </c>
      <c r="X25" s="15">
        <v>76.188479999999345</v>
      </c>
      <c r="Z25" s="17">
        <v>3020.3049999999998</v>
      </c>
      <c r="AA25" s="17">
        <v>3033.7629999999999</v>
      </c>
      <c r="AB25" s="30">
        <v>-367.66087000000016</v>
      </c>
      <c r="AC25" s="30">
        <v>-269.06500000000005</v>
      </c>
      <c r="AG25" s="101">
        <v>1555.3271099999999</v>
      </c>
      <c r="AH25" s="17">
        <v>3152.5909299999998</v>
      </c>
      <c r="AI25" s="15">
        <v>-3.3085100000000693</v>
      </c>
      <c r="AJ25" s="15">
        <v>235.37494000000015</v>
      </c>
      <c r="AL25" s="30"/>
    </row>
    <row r="26" spans="2:38" hidden="1" x14ac:dyDescent="0.4">
      <c r="B26" s="31" t="s">
        <v>269</v>
      </c>
      <c r="C26" s="102" t="s">
        <v>269</v>
      </c>
      <c r="D26" s="17">
        <v>228.19273000000001</v>
      </c>
      <c r="E26" s="100">
        <v>217.64500000000001</v>
      </c>
      <c r="F26" s="100">
        <v>226.85146000000003</v>
      </c>
      <c r="G26" s="15">
        <v>-10.547730000000001</v>
      </c>
      <c r="H26" s="15">
        <v>-1.3412699999999802</v>
      </c>
      <c r="I26" s="32">
        <v>-4.8463001677042893E-2</v>
      </c>
      <c r="K26" s="17">
        <v>1302.8173299999999</v>
      </c>
      <c r="L26" s="100">
        <v>1315.3589999999999</v>
      </c>
      <c r="M26" s="15">
        <v>12.541670000000067</v>
      </c>
      <c r="N26" s="32">
        <v>9.5347886014388993E-3</v>
      </c>
      <c r="P26" s="17">
        <v>2768.3596199999997</v>
      </c>
      <c r="Q26" s="17">
        <v>2612.8359999999998</v>
      </c>
      <c r="R26" s="15">
        <v>-155.52361999999994</v>
      </c>
      <c r="S26" s="32">
        <v>-5.6178980099413516E-2</v>
      </c>
      <c r="T26" s="17">
        <v>2605.6346599999997</v>
      </c>
      <c r="U26" s="15">
        <v>162.72496000000001</v>
      </c>
      <c r="V26" s="33">
        <v>-191.97944999999982</v>
      </c>
      <c r="W26" s="33">
        <v>191.97944999999982</v>
      </c>
      <c r="X26" s="15">
        <v>36.455829999999878</v>
      </c>
      <c r="Z26" s="17">
        <v>2398.2489999999998</v>
      </c>
      <c r="AA26" s="17">
        <v>2430.8380000000002</v>
      </c>
      <c r="AB26" s="30">
        <v>-370.11061999999993</v>
      </c>
      <c r="AC26" s="30">
        <v>-181.99799999999959</v>
      </c>
      <c r="AG26" s="101">
        <v>1203.4797099999998</v>
      </c>
      <c r="AH26" s="17">
        <v>2469.2496899999996</v>
      </c>
      <c r="AI26" s="15">
        <v>99.337620000000015</v>
      </c>
      <c r="AJ26" s="15">
        <v>299.10993000000008</v>
      </c>
      <c r="AL26" s="30"/>
    </row>
    <row r="27" spans="2:38" hidden="1" x14ac:dyDescent="0.4">
      <c r="B27" s="31" t="s">
        <v>270</v>
      </c>
      <c r="C27" s="102" t="s">
        <v>270</v>
      </c>
      <c r="D27" s="17">
        <v>212.76766999999998</v>
      </c>
      <c r="E27" s="100">
        <v>220.81899999999999</v>
      </c>
      <c r="F27" s="100">
        <v>222.93129000000002</v>
      </c>
      <c r="G27" s="15">
        <v>8.0513300000000072</v>
      </c>
      <c r="H27" s="15">
        <v>10.163620000000037</v>
      </c>
      <c r="I27" s="32">
        <v>3.6461219369710071E-2</v>
      </c>
      <c r="K27" s="17">
        <v>1246.30612</v>
      </c>
      <c r="L27" s="100">
        <v>1286.963</v>
      </c>
      <c r="M27" s="15">
        <v>40.656880000000001</v>
      </c>
      <c r="N27" s="32">
        <v>3.1591335570641893E-2</v>
      </c>
      <c r="P27" s="17">
        <v>2738.5452799999998</v>
      </c>
      <c r="Q27" s="17">
        <v>2619.127</v>
      </c>
      <c r="R27" s="15">
        <v>-119.41827999999987</v>
      </c>
      <c r="S27" s="32">
        <v>-4.3606465400491706E-2</v>
      </c>
      <c r="T27" s="17">
        <v>2492.6122399999999</v>
      </c>
      <c r="U27" s="15">
        <v>245.93303999999989</v>
      </c>
      <c r="V27" s="33"/>
      <c r="W27" s="33"/>
      <c r="X27" s="15"/>
      <c r="Z27" s="17"/>
      <c r="AA27" s="17"/>
      <c r="AB27" s="30"/>
      <c r="AC27" s="30"/>
      <c r="AG27" s="101">
        <v>1212.2983099999999</v>
      </c>
      <c r="AH27" s="17">
        <v>2523.7073100000002</v>
      </c>
      <c r="AI27" s="15">
        <v>34.007810000000063</v>
      </c>
      <c r="AJ27" s="15">
        <v>214.83796999999959</v>
      </c>
      <c r="AL27" s="30"/>
    </row>
    <row r="28" spans="2:38" hidden="1" x14ac:dyDescent="0.4">
      <c r="B28" s="31" t="s">
        <v>271</v>
      </c>
      <c r="C28" s="79" t="s">
        <v>272</v>
      </c>
      <c r="D28" s="105">
        <v>78.438580000000002</v>
      </c>
      <c r="E28" s="100">
        <v>65.777410000000003</v>
      </c>
      <c r="F28" s="100">
        <v>73.173079999999999</v>
      </c>
      <c r="G28" s="15">
        <v>-12.661169999999998</v>
      </c>
      <c r="H28" s="15">
        <v>-5.265500000000003</v>
      </c>
      <c r="I28" s="32">
        <v>-0.19248507960407682</v>
      </c>
      <c r="K28" s="105">
        <v>433.10209999999995</v>
      </c>
      <c r="L28" s="100">
        <v>374.81464</v>
      </c>
      <c r="M28" s="15">
        <v>-58.287459999999953</v>
      </c>
      <c r="N28" s="32">
        <v>-0.15551009426953</v>
      </c>
      <c r="P28" s="17">
        <v>977.24149999999997</v>
      </c>
      <c r="Q28" s="105">
        <v>926.26609999999994</v>
      </c>
      <c r="R28" s="15">
        <v>-50.975400000000036</v>
      </c>
      <c r="S28" s="32">
        <v>-5.2162541193758183E-2</v>
      </c>
      <c r="T28" s="17">
        <v>866.2041999999999</v>
      </c>
      <c r="U28" s="15">
        <v>111.03730000000007</v>
      </c>
      <c r="V28" s="33">
        <v>-220.44102000000009</v>
      </c>
      <c r="W28" s="33">
        <v>220.44102000000009</v>
      </c>
      <c r="X28" s="15">
        <v>169.46562000000006</v>
      </c>
      <c r="Z28" s="17">
        <v>1743.1769999999999</v>
      </c>
      <c r="AA28" s="17">
        <v>2511.9119999999998</v>
      </c>
      <c r="AB28" s="30">
        <v>765.93549999999993</v>
      </c>
      <c r="AC28" s="30">
        <v>1585.6459</v>
      </c>
      <c r="AG28" s="101">
        <v>325.79609000000005</v>
      </c>
      <c r="AH28" s="17">
        <v>667.88093000000003</v>
      </c>
      <c r="AI28" s="15">
        <v>107.3060099999999</v>
      </c>
      <c r="AJ28" s="15">
        <v>309.36056999999994</v>
      </c>
      <c r="AL28" s="30"/>
    </row>
    <row r="29" spans="2:38" ht="12.45" x14ac:dyDescent="0.3">
      <c r="B29" s="25" t="s">
        <v>273</v>
      </c>
      <c r="C29" s="106"/>
      <c r="D29" s="26">
        <v>7344.0550599999997</v>
      </c>
      <c r="E29" s="26">
        <v>7356.5834100000002</v>
      </c>
      <c r="F29" s="26">
        <v>7476.4768099999992</v>
      </c>
      <c r="G29" s="34">
        <v>12.528350000000501</v>
      </c>
      <c r="H29" s="34">
        <v>132.42174999999952</v>
      </c>
      <c r="I29" s="107">
        <v>1.7030120236209624E-3</v>
      </c>
      <c r="J29" s="106"/>
      <c r="K29" s="26">
        <v>42779.852250000004</v>
      </c>
      <c r="L29" s="26">
        <v>44060.655639999997</v>
      </c>
      <c r="M29" s="34">
        <v>1280.8033899999937</v>
      </c>
      <c r="N29" s="107">
        <v>2.9069095123433204E-2</v>
      </c>
      <c r="P29" s="26">
        <v>91032.995680000007</v>
      </c>
      <c r="Q29" s="26">
        <v>88529.580099999977</v>
      </c>
      <c r="R29" s="27">
        <v>-2503.4155800000053</v>
      </c>
      <c r="S29" s="108">
        <v>-2.750009006404704E-2</v>
      </c>
      <c r="T29" s="29">
        <v>85559.704500000007</v>
      </c>
      <c r="U29" s="26">
        <v>5473.291180000002</v>
      </c>
      <c r="V29" s="26">
        <v>-2772.9868700000006</v>
      </c>
      <c r="W29" s="109">
        <v>2772.9868700000006</v>
      </c>
      <c r="X29" s="26">
        <v>388.9895699999953</v>
      </c>
      <c r="Z29" s="26">
        <v>80446.46699999999</v>
      </c>
      <c r="AA29" s="26">
        <v>81505.917000000001</v>
      </c>
      <c r="AB29" s="30">
        <v>-10586.528680000018</v>
      </c>
      <c r="AC29" s="30">
        <v>-7023.6630999999761</v>
      </c>
      <c r="AG29" s="26">
        <v>41391.908659999994</v>
      </c>
      <c r="AH29" s="26">
        <v>84283.701219999988</v>
      </c>
      <c r="AI29" s="34">
        <v>1387.9435900000058</v>
      </c>
      <c r="AJ29" s="34">
        <v>6749.2944600000101</v>
      </c>
      <c r="AL29" s="43"/>
    </row>
    <row r="30" spans="2:38" x14ac:dyDescent="0.4">
      <c r="H30" s="30"/>
    </row>
    <row r="32" spans="2:38" ht="15.75" customHeight="1" x14ac:dyDescent="0.4">
      <c r="D32" s="135" t="s">
        <v>274</v>
      </c>
      <c r="E32" s="135"/>
      <c r="F32" s="135"/>
      <c r="G32" s="135"/>
      <c r="H32" s="135"/>
      <c r="I32" s="135"/>
      <c r="K32" s="135" t="s">
        <v>274</v>
      </c>
      <c r="L32" s="135"/>
      <c r="M32" s="135"/>
      <c r="N32" s="135"/>
      <c r="P32" s="147" t="s">
        <v>229</v>
      </c>
      <c r="Q32" s="148"/>
      <c r="R32" s="148"/>
      <c r="S32" s="148"/>
      <c r="T32" s="148"/>
      <c r="U32" s="148"/>
      <c r="V32" s="148"/>
      <c r="W32" s="149"/>
      <c r="AG32" s="147" t="s">
        <v>230</v>
      </c>
      <c r="AH32" s="148"/>
      <c r="AI32" s="148"/>
      <c r="AJ32" s="149"/>
    </row>
    <row r="33" spans="1:36" ht="15.75" customHeight="1" x14ac:dyDescent="0.4">
      <c r="D33" s="136" t="s">
        <v>231</v>
      </c>
      <c r="E33" s="136"/>
      <c r="F33" s="136"/>
      <c r="G33" s="136"/>
      <c r="H33" s="136"/>
      <c r="I33" s="136"/>
      <c r="K33" s="136" t="s">
        <v>144</v>
      </c>
      <c r="L33" s="136"/>
      <c r="M33" s="136"/>
      <c r="N33" s="136"/>
      <c r="P33" s="150" t="s">
        <v>145</v>
      </c>
      <c r="Q33" s="151"/>
      <c r="R33" s="151"/>
      <c r="S33" s="151"/>
      <c r="T33" s="151"/>
      <c r="U33" s="151"/>
      <c r="V33" s="151"/>
      <c r="W33" s="152"/>
      <c r="AG33" s="138" t="s">
        <v>7</v>
      </c>
      <c r="AH33" s="153"/>
      <c r="AI33" s="138" t="s">
        <v>232</v>
      </c>
      <c r="AJ33" s="153"/>
    </row>
    <row r="34" spans="1:36" ht="40.299999999999997" customHeight="1" x14ac:dyDescent="0.3">
      <c r="B34" s="8" t="s">
        <v>275</v>
      </c>
      <c r="D34" s="9" t="s">
        <v>233</v>
      </c>
      <c r="E34" s="9" t="s">
        <v>234</v>
      </c>
      <c r="F34" s="9" t="s">
        <v>235</v>
      </c>
      <c r="G34" s="9" t="s">
        <v>236</v>
      </c>
      <c r="H34" s="9" t="s">
        <v>237</v>
      </c>
      <c r="I34" s="9" t="s">
        <v>238</v>
      </c>
      <c r="K34" s="9" t="s">
        <v>239</v>
      </c>
      <c r="L34" s="9" t="s">
        <v>240</v>
      </c>
      <c r="M34" s="9" t="s">
        <v>12</v>
      </c>
      <c r="N34" s="9" t="s">
        <v>13</v>
      </c>
      <c r="P34" s="9" t="s">
        <v>241</v>
      </c>
      <c r="Q34" s="9" t="s">
        <v>15</v>
      </c>
      <c r="R34" s="9" t="s">
        <v>242</v>
      </c>
      <c r="S34" s="9" t="s">
        <v>13</v>
      </c>
      <c r="T34" s="11" t="s">
        <v>243</v>
      </c>
      <c r="U34" s="9" t="s">
        <v>244</v>
      </c>
      <c r="V34" s="9" t="s">
        <v>245</v>
      </c>
      <c r="W34" s="9" t="s">
        <v>246</v>
      </c>
      <c r="X34" s="9" t="s">
        <v>247</v>
      </c>
      <c r="Z34" s="9" t="s">
        <v>248</v>
      </c>
      <c r="AA34" s="9" t="s">
        <v>15</v>
      </c>
      <c r="AG34" s="11" t="s">
        <v>249</v>
      </c>
      <c r="AH34" s="11" t="s">
        <v>17</v>
      </c>
      <c r="AI34" s="9" t="s">
        <v>18</v>
      </c>
      <c r="AJ34" s="9" t="s">
        <v>19</v>
      </c>
    </row>
    <row r="35" spans="1:36" x14ac:dyDescent="0.4">
      <c r="B35" s="31" t="s">
        <v>29</v>
      </c>
      <c r="C35" s="79" t="s">
        <v>218</v>
      </c>
      <c r="D35" s="105">
        <v>409.24804999999975</v>
      </c>
      <c r="E35" s="100">
        <v>400.31900000000002</v>
      </c>
      <c r="F35" s="100">
        <v>409.83193999999992</v>
      </c>
      <c r="G35" s="15">
        <v>-8.9290499999997337</v>
      </c>
      <c r="H35" s="15">
        <v>0.58389000000016722</v>
      </c>
      <c r="I35" s="32">
        <v>-2.2304836892577503E-2</v>
      </c>
      <c r="K35" s="105">
        <v>2363.4022399999999</v>
      </c>
      <c r="L35" s="100">
        <v>2338.3803499999999</v>
      </c>
      <c r="M35" s="15">
        <v>-25.021889999999985</v>
      </c>
      <c r="N35" s="32">
        <v>-1.0700521837689915E-2</v>
      </c>
      <c r="P35" s="17">
        <v>4769.2689500000006</v>
      </c>
      <c r="Q35" s="17">
        <v>4751.26</v>
      </c>
      <c r="R35" s="15">
        <v>-18.008950000000368</v>
      </c>
      <c r="S35" s="32">
        <v>-3.7760399316545917E-3</v>
      </c>
      <c r="T35" s="17">
        <v>4726.8044799999998</v>
      </c>
      <c r="U35" s="15">
        <v>42.464470000000802</v>
      </c>
      <c r="V35" s="33">
        <v>-180.55615000000307</v>
      </c>
      <c r="W35" s="33">
        <v>180.55615000000307</v>
      </c>
      <c r="X35" s="15">
        <v>162.5472000000027</v>
      </c>
      <c r="Z35" s="17">
        <v>5579.1189999999997</v>
      </c>
      <c r="AA35" s="17">
        <v>5614.2269999999999</v>
      </c>
      <c r="AB35" s="30">
        <v>809.8500499999991</v>
      </c>
      <c r="AC35" s="30">
        <v>862.96699999999964</v>
      </c>
      <c r="AD35" s="43"/>
      <c r="AG35" s="101">
        <v>2310.8193299999998</v>
      </c>
      <c r="AH35" s="17">
        <v>4816.0304900000001</v>
      </c>
      <c r="AI35" s="15">
        <v>52.582910000000084</v>
      </c>
      <c r="AJ35" s="15">
        <v>-46.761539999999513</v>
      </c>
    </row>
    <row r="36" spans="1:36" x14ac:dyDescent="0.4">
      <c r="B36" s="31" t="s">
        <v>87</v>
      </c>
      <c r="C36" s="79" t="s">
        <v>86</v>
      </c>
      <c r="D36" s="17">
        <v>117.12371000000002</v>
      </c>
      <c r="E36" s="100">
        <v>44.64</v>
      </c>
      <c r="F36" s="100">
        <v>121.33157999999999</v>
      </c>
      <c r="G36" s="15">
        <v>-72.483710000000016</v>
      </c>
      <c r="H36" s="15">
        <v>4.2078699999999714</v>
      </c>
      <c r="I36" s="32">
        <v>-1.6237390232974913</v>
      </c>
      <c r="K36" s="17">
        <v>402.28949000000006</v>
      </c>
      <c r="L36" s="100">
        <v>353.67899999999997</v>
      </c>
      <c r="M36" s="15">
        <v>-48.610490000000084</v>
      </c>
      <c r="N36" s="32">
        <v>-0.13744239833295188</v>
      </c>
      <c r="P36" s="17">
        <v>813.1395</v>
      </c>
      <c r="Q36" s="17">
        <v>621.505</v>
      </c>
      <c r="R36" s="15">
        <v>-191.6345</v>
      </c>
      <c r="S36" s="32">
        <v>-0.23567235388269786</v>
      </c>
      <c r="T36" s="17">
        <v>804.57898000000023</v>
      </c>
      <c r="U36" s="15">
        <v>8.5605199999997694</v>
      </c>
      <c r="V36" s="33">
        <v>-31.505179999999882</v>
      </c>
      <c r="W36" s="33">
        <v>31.505179999999882</v>
      </c>
      <c r="X36" s="15">
        <v>-160.12932000000012</v>
      </c>
      <c r="Z36" s="17">
        <v>425.38200000000001</v>
      </c>
      <c r="AA36" s="17">
        <v>500</v>
      </c>
      <c r="AB36" s="30">
        <v>-387.75749999999999</v>
      </c>
      <c r="AC36" s="30">
        <v>-121.505</v>
      </c>
      <c r="AG36" s="101">
        <v>150.45292999999998</v>
      </c>
      <c r="AH36" s="17">
        <v>500.01268999999991</v>
      </c>
      <c r="AI36" s="15">
        <v>251.83656000000008</v>
      </c>
      <c r="AJ36" s="15">
        <v>313.12681000000009</v>
      </c>
    </row>
    <row r="37" spans="1:36" x14ac:dyDescent="0.4">
      <c r="B37" s="67" t="s">
        <v>81</v>
      </c>
      <c r="C37" s="102" t="s">
        <v>80</v>
      </c>
      <c r="D37" s="17">
        <v>842.28008999999986</v>
      </c>
      <c r="E37" s="100">
        <v>826.83959000000004</v>
      </c>
      <c r="F37" s="100">
        <v>850.57268999999985</v>
      </c>
      <c r="G37" s="15">
        <v>-15.440499999999815</v>
      </c>
      <c r="H37" s="15">
        <v>8.2925999999999931</v>
      </c>
      <c r="I37" s="32">
        <v>-1.8674117914455227E-2</v>
      </c>
      <c r="K37" s="17">
        <v>4890.2811999999994</v>
      </c>
      <c r="L37" s="100">
        <v>4965.5683599999993</v>
      </c>
      <c r="M37" s="15">
        <v>75.287159999999858</v>
      </c>
      <c r="N37" s="32">
        <v>1.5161841413054249E-2</v>
      </c>
      <c r="P37" s="17">
        <v>10516.489229999999</v>
      </c>
      <c r="Q37" s="105">
        <v>9919.1439000000009</v>
      </c>
      <c r="R37" s="15">
        <v>-597.34532999999828</v>
      </c>
      <c r="S37" s="32">
        <v>-5.6800831240902468E-2</v>
      </c>
      <c r="T37" s="17">
        <v>9780.5623999999989</v>
      </c>
      <c r="U37" s="15">
        <v>735.92683000000034</v>
      </c>
      <c r="V37" s="33">
        <v>-792.76515000000018</v>
      </c>
      <c r="W37" s="33">
        <v>792.76515000000018</v>
      </c>
      <c r="X37" s="15">
        <v>195.41982000000189</v>
      </c>
      <c r="Z37" s="17">
        <v>4340.4040000000005</v>
      </c>
      <c r="AA37" s="17">
        <v>4556.7950000000001</v>
      </c>
      <c r="AB37" s="30">
        <v>-6176.0852299999988</v>
      </c>
      <c r="AC37" s="30">
        <v>-5362.3489000000009</v>
      </c>
      <c r="AG37" s="101">
        <v>4635.0551999999961</v>
      </c>
      <c r="AH37" s="17">
        <v>10158.32943</v>
      </c>
      <c r="AI37" s="15">
        <v>255.2260000000033</v>
      </c>
      <c r="AJ37" s="15">
        <v>358.15979999999945</v>
      </c>
    </row>
    <row r="38" spans="1:36" x14ac:dyDescent="0.4">
      <c r="B38" s="67" t="s">
        <v>83</v>
      </c>
      <c r="C38" s="102" t="s">
        <v>82</v>
      </c>
      <c r="D38" s="17">
        <v>121.85949999999997</v>
      </c>
      <c r="E38" s="100">
        <v>138.13999999999999</v>
      </c>
      <c r="F38" s="100">
        <v>123.93411</v>
      </c>
      <c r="G38" s="15">
        <v>16.280500000000018</v>
      </c>
      <c r="H38" s="15">
        <v>2.0746100000000354</v>
      </c>
      <c r="I38" s="32">
        <v>0.11785507456203866</v>
      </c>
      <c r="K38" s="17">
        <v>692.34331999999995</v>
      </c>
      <c r="L38" s="100">
        <v>814.1</v>
      </c>
      <c r="M38" s="15">
        <v>121.75668000000007</v>
      </c>
      <c r="N38" s="32">
        <v>0.14955985751136233</v>
      </c>
      <c r="P38" s="17">
        <v>1560.0555900000002</v>
      </c>
      <c r="Q38" s="105">
        <v>1666.6420000000001</v>
      </c>
      <c r="R38" s="15">
        <v>106.58640999999989</v>
      </c>
      <c r="S38" s="32">
        <v>6.8322187160010039E-2</v>
      </c>
      <c r="T38" s="17">
        <v>1384.6866399999999</v>
      </c>
      <c r="U38" s="15">
        <v>175.36895000000027</v>
      </c>
      <c r="V38" s="33">
        <v>30.482499999999618</v>
      </c>
      <c r="W38" s="33">
        <v>-30.482499999999618</v>
      </c>
      <c r="X38" s="15">
        <v>76.103910000000269</v>
      </c>
      <c r="Z38" s="17">
        <v>1353.942</v>
      </c>
      <c r="AA38" s="17">
        <v>1314</v>
      </c>
      <c r="AB38" s="30">
        <v>-206.11359000000016</v>
      </c>
      <c r="AC38" s="30">
        <v>-352.64200000000005</v>
      </c>
      <c r="AG38" s="101">
        <v>712.91577000000018</v>
      </c>
      <c r="AH38" s="17">
        <v>1566.6766200000002</v>
      </c>
      <c r="AI38" s="15">
        <v>-20.572450000000231</v>
      </c>
      <c r="AJ38" s="15">
        <v>-6.6210300000000188</v>
      </c>
    </row>
    <row r="39" spans="1:36" x14ac:dyDescent="0.4">
      <c r="B39" s="67" t="s">
        <v>276</v>
      </c>
      <c r="C39" s="102" t="s">
        <v>84</v>
      </c>
      <c r="D39" s="105">
        <v>109.74036999999998</v>
      </c>
      <c r="E39" s="100">
        <v>644.35699999999997</v>
      </c>
      <c r="F39" s="100">
        <v>105.02584000000004</v>
      </c>
      <c r="G39" s="15">
        <v>534.61662999999999</v>
      </c>
      <c r="H39" s="15">
        <v>-4.7145299999999395</v>
      </c>
      <c r="I39" s="32">
        <v>0.82969010967522661</v>
      </c>
      <c r="K39" s="17">
        <v>544.74927999999989</v>
      </c>
      <c r="L39" s="100">
        <v>1129.9829999999999</v>
      </c>
      <c r="M39" s="15">
        <v>585.23372000000006</v>
      </c>
      <c r="N39" s="32">
        <v>0.5179137385252699</v>
      </c>
      <c r="P39" s="17">
        <v>3171.7029500000003</v>
      </c>
      <c r="Q39" s="105">
        <v>3217.4960000000001</v>
      </c>
      <c r="R39" s="15">
        <v>45.793049999999766</v>
      </c>
      <c r="S39" s="32">
        <v>1.4438000885297207E-2</v>
      </c>
      <c r="T39" s="17">
        <v>1089.4985599999998</v>
      </c>
      <c r="U39" s="15">
        <v>2082.2043900000008</v>
      </c>
      <c r="V39" s="33">
        <v>65.657280000000355</v>
      </c>
      <c r="W39" s="33">
        <v>-65.657280000000355</v>
      </c>
      <c r="X39" s="15">
        <v>-19.864230000000589</v>
      </c>
      <c r="Z39" s="17">
        <v>3393.893</v>
      </c>
      <c r="AA39" s="17">
        <v>4064</v>
      </c>
      <c r="AB39" s="30">
        <v>222.1900499999997</v>
      </c>
      <c r="AC39" s="30">
        <v>846.50399999999991</v>
      </c>
      <c r="AG39" s="101">
        <v>1336.1519899999996</v>
      </c>
      <c r="AH39" s="17">
        <v>3002.7731600000002</v>
      </c>
      <c r="AI39" s="15">
        <v>-791.40270999999973</v>
      </c>
      <c r="AJ39" s="15">
        <v>168.92979000000014</v>
      </c>
    </row>
    <row r="40" spans="1:36" x14ac:dyDescent="0.4">
      <c r="AG40" s="105"/>
    </row>
    <row r="42" spans="1:36" ht="15.75" customHeight="1" x14ac:dyDescent="0.4">
      <c r="D42" s="135" t="s">
        <v>274</v>
      </c>
      <c r="E42" s="135"/>
      <c r="F42" s="135"/>
      <c r="G42" s="135"/>
      <c r="H42" s="135"/>
      <c r="I42" s="135"/>
      <c r="K42" s="135" t="s">
        <v>274</v>
      </c>
      <c r="L42" s="135"/>
      <c r="M42" s="135"/>
      <c r="N42" s="135"/>
      <c r="P42" s="147" t="s">
        <v>229</v>
      </c>
      <c r="Q42" s="148"/>
      <c r="R42" s="148"/>
      <c r="S42" s="148"/>
      <c r="T42" s="148"/>
      <c r="U42" s="148"/>
      <c r="V42" s="148"/>
      <c r="W42" s="149"/>
      <c r="AG42" s="147" t="s">
        <v>230</v>
      </c>
      <c r="AH42" s="148"/>
      <c r="AI42" s="148"/>
      <c r="AJ42" s="149"/>
    </row>
    <row r="43" spans="1:36" ht="15.75" customHeight="1" x14ac:dyDescent="0.4">
      <c r="D43" s="136" t="s">
        <v>231</v>
      </c>
      <c r="E43" s="136"/>
      <c r="F43" s="136"/>
      <c r="G43" s="136"/>
      <c r="H43" s="136"/>
      <c r="I43" s="136"/>
      <c r="K43" s="136" t="s">
        <v>144</v>
      </c>
      <c r="L43" s="136"/>
      <c r="M43" s="136"/>
      <c r="N43" s="136"/>
      <c r="P43" s="150" t="s">
        <v>145</v>
      </c>
      <c r="Q43" s="151"/>
      <c r="R43" s="151"/>
      <c r="S43" s="151"/>
      <c r="T43" s="151"/>
      <c r="U43" s="151"/>
      <c r="V43" s="151"/>
      <c r="W43" s="152"/>
      <c r="AG43" s="138" t="s">
        <v>7</v>
      </c>
      <c r="AH43" s="153"/>
      <c r="AI43" s="138" t="s">
        <v>232</v>
      </c>
      <c r="AJ43" s="153"/>
    </row>
    <row r="44" spans="1:36" ht="62.15" x14ac:dyDescent="0.3">
      <c r="B44" s="8" t="s">
        <v>88</v>
      </c>
      <c r="D44" s="9" t="s">
        <v>233</v>
      </c>
      <c r="E44" s="9" t="s">
        <v>234</v>
      </c>
      <c r="F44" s="9" t="s">
        <v>235</v>
      </c>
      <c r="G44" s="9" t="s">
        <v>236</v>
      </c>
      <c r="H44" s="9" t="s">
        <v>237</v>
      </c>
      <c r="I44" s="9" t="s">
        <v>238</v>
      </c>
      <c r="K44" s="9" t="s">
        <v>239</v>
      </c>
      <c r="L44" s="9" t="s">
        <v>240</v>
      </c>
      <c r="M44" s="9" t="s">
        <v>12</v>
      </c>
      <c r="N44" s="9" t="s">
        <v>13</v>
      </c>
      <c r="P44" s="9" t="s">
        <v>241</v>
      </c>
      <c r="Q44" s="9" t="s">
        <v>15</v>
      </c>
      <c r="R44" s="9" t="s">
        <v>242</v>
      </c>
      <c r="S44" s="9" t="s">
        <v>13</v>
      </c>
      <c r="T44" s="11" t="s">
        <v>243</v>
      </c>
      <c r="U44" s="9" t="s">
        <v>244</v>
      </c>
      <c r="V44" s="9" t="s">
        <v>245</v>
      </c>
      <c r="W44" s="9" t="s">
        <v>246</v>
      </c>
      <c r="X44" s="9" t="s">
        <v>247</v>
      </c>
      <c r="Z44" s="9" t="s">
        <v>248</v>
      </c>
      <c r="AA44" s="9" t="s">
        <v>15</v>
      </c>
      <c r="AG44" s="11" t="s">
        <v>249</v>
      </c>
      <c r="AH44" s="11" t="s">
        <v>17</v>
      </c>
      <c r="AI44" s="9" t="s">
        <v>18</v>
      </c>
      <c r="AJ44" s="9" t="s">
        <v>19</v>
      </c>
    </row>
    <row r="45" spans="1:36" x14ac:dyDescent="0.4">
      <c r="A45" s="79"/>
      <c r="B45" s="67" t="s">
        <v>92</v>
      </c>
      <c r="C45" s="102" t="s">
        <v>152</v>
      </c>
      <c r="D45" s="17">
        <v>12.092630000000002</v>
      </c>
      <c r="E45" s="100">
        <v>12.973000000000001</v>
      </c>
      <c r="F45" s="100">
        <v>11.935450000000001</v>
      </c>
      <c r="G45" s="15">
        <v>0.88036999999999921</v>
      </c>
      <c r="H45" s="15">
        <v>-0.15718000000000032</v>
      </c>
      <c r="I45" s="32">
        <v>6.78617127880983E-2</v>
      </c>
      <c r="K45" s="17">
        <v>72.012879999999996</v>
      </c>
      <c r="L45" s="100">
        <v>77.994</v>
      </c>
      <c r="M45" s="15">
        <v>5.9811200000000042</v>
      </c>
      <c r="N45" s="32">
        <v>7.6686924635228401E-2</v>
      </c>
      <c r="P45" s="17">
        <v>153.16839999999999</v>
      </c>
      <c r="Q45" s="17">
        <v>159.53200000000001</v>
      </c>
      <c r="R45" s="15">
        <v>6.3636000000000195</v>
      </c>
      <c r="S45" s="32">
        <v>4.1546428636716322E-2</v>
      </c>
      <c r="T45" s="17">
        <v>144.02575999999999</v>
      </c>
      <c r="U45" s="15">
        <v>9.1426400000000001</v>
      </c>
      <c r="V45" s="33">
        <v>-2.2955299999999568</v>
      </c>
      <c r="W45" s="33">
        <v>2.2955299999999568</v>
      </c>
      <c r="X45" s="15">
        <v>8.6591299999999762</v>
      </c>
      <c r="Z45" s="17">
        <v>187.69300000000001</v>
      </c>
      <c r="AA45" s="17">
        <v>194.875</v>
      </c>
      <c r="AB45" s="30">
        <v>34.524600000000021</v>
      </c>
      <c r="AC45" s="30">
        <v>35.342999999999989</v>
      </c>
      <c r="AG45" s="101">
        <v>77.172550000000001</v>
      </c>
      <c r="AH45" s="17">
        <v>153.31549000000004</v>
      </c>
      <c r="AI45" s="15">
        <v>-5.1596700000000055</v>
      </c>
      <c r="AJ45" s="15">
        <v>-0.14709000000004835</v>
      </c>
    </row>
    <row r="46" spans="1:36" x14ac:dyDescent="0.4">
      <c r="A46" s="79"/>
      <c r="B46" s="67" t="s">
        <v>94</v>
      </c>
      <c r="C46" s="102" t="s">
        <v>153</v>
      </c>
      <c r="D46" s="17">
        <v>35.057619999999993</v>
      </c>
      <c r="E46" s="100">
        <v>33.625</v>
      </c>
      <c r="F46" s="100">
        <v>35.085729999999998</v>
      </c>
      <c r="G46" s="15">
        <v>-1.4326199999999929</v>
      </c>
      <c r="H46" s="15">
        <v>2.8110000000005186E-2</v>
      </c>
      <c r="I46" s="32">
        <v>-4.2605799256505365E-2</v>
      </c>
      <c r="K46" s="17">
        <v>199.66930999999997</v>
      </c>
      <c r="L46" s="100">
        <v>202.95</v>
      </c>
      <c r="M46" s="15">
        <v>3.2806900000000212</v>
      </c>
      <c r="N46" s="32">
        <v>1.6165016013796607E-2</v>
      </c>
      <c r="P46" s="17">
        <v>412.13439</v>
      </c>
      <c r="Q46" s="17">
        <v>407.7</v>
      </c>
      <c r="R46" s="15">
        <v>-4.4343900000000076</v>
      </c>
      <c r="S46" s="32">
        <v>-1.0759572866510867E-2</v>
      </c>
      <c r="T46" s="17">
        <v>399.33861999999993</v>
      </c>
      <c r="U46" s="15">
        <v>12.795770000000061</v>
      </c>
      <c r="V46" s="33">
        <v>-9.4896500000000401</v>
      </c>
      <c r="W46" s="33">
        <v>9.4896500000000401</v>
      </c>
      <c r="X46" s="15">
        <v>5.0552600000000325</v>
      </c>
      <c r="Z46" s="17">
        <v>202.06</v>
      </c>
      <c r="AA46" s="17">
        <v>203.47399999999999</v>
      </c>
      <c r="AB46" s="30">
        <v>-210.07438999999999</v>
      </c>
      <c r="AC46" s="30">
        <v>-204.226</v>
      </c>
      <c r="AG46" s="101">
        <v>96.274599999999992</v>
      </c>
      <c r="AH46" s="17">
        <v>291.09690000000001</v>
      </c>
      <c r="AI46" s="15">
        <v>103.39470999999998</v>
      </c>
      <c r="AJ46" s="15">
        <v>121.03748999999999</v>
      </c>
    </row>
    <row r="47" spans="1:36" x14ac:dyDescent="0.4">
      <c r="A47" s="79"/>
      <c r="B47" s="67" t="s">
        <v>96</v>
      </c>
      <c r="C47" s="102" t="s">
        <v>154</v>
      </c>
      <c r="D47" s="105">
        <v>106.46350999999999</v>
      </c>
      <c r="E47" s="100">
        <v>102.456</v>
      </c>
      <c r="F47" s="100">
        <v>106.36284999999999</v>
      </c>
      <c r="G47" s="15">
        <v>-4.0075099999999821</v>
      </c>
      <c r="H47" s="15">
        <v>-0.10065999999999065</v>
      </c>
      <c r="I47" s="32">
        <v>-3.9114449129382195E-2</v>
      </c>
      <c r="K47" s="17">
        <v>654.69035999999994</v>
      </c>
      <c r="L47" s="100">
        <v>620.93600000000004</v>
      </c>
      <c r="M47" s="15">
        <v>-33.754359999999906</v>
      </c>
      <c r="N47" s="32">
        <v>-5.4360449386087945E-2</v>
      </c>
      <c r="P47" s="17">
        <v>1285.52413</v>
      </c>
      <c r="Q47" s="17">
        <v>1311.9</v>
      </c>
      <c r="R47" s="15">
        <v>26.375870000000077</v>
      </c>
      <c r="S47" s="32">
        <v>2.0517600085810973E-2</v>
      </c>
      <c r="T47" s="17">
        <v>1309.3807199999999</v>
      </c>
      <c r="U47" s="15">
        <v>-23.856589999999869</v>
      </c>
      <c r="V47" s="33">
        <v>70.527610000000095</v>
      </c>
      <c r="W47" s="33">
        <v>-70.527610000000095</v>
      </c>
      <c r="X47" s="15">
        <v>-44.151740000000018</v>
      </c>
      <c r="Z47" s="17">
        <v>685.03899999999999</v>
      </c>
      <c r="AA47" s="17">
        <v>677.57399999999996</v>
      </c>
      <c r="AB47" s="30">
        <v>-600.48513000000003</v>
      </c>
      <c r="AC47" s="30">
        <v>-634.32600000000014</v>
      </c>
      <c r="AG47" s="101">
        <v>591.17041999999992</v>
      </c>
      <c r="AH47" s="17">
        <v>1238.35304</v>
      </c>
      <c r="AI47" s="15">
        <v>63.51994000000002</v>
      </c>
      <c r="AJ47" s="15">
        <v>47.171090000000049</v>
      </c>
    </row>
    <row r="48" spans="1:36" x14ac:dyDescent="0.4">
      <c r="A48" s="79"/>
      <c r="B48" s="67" t="s">
        <v>98</v>
      </c>
      <c r="C48" s="102" t="s">
        <v>155</v>
      </c>
      <c r="D48" s="105">
        <v>738.44695999999999</v>
      </c>
      <c r="E48" s="100">
        <v>605.03399999999999</v>
      </c>
      <c r="F48" s="100">
        <v>738.44718999999998</v>
      </c>
      <c r="G48" s="15">
        <v>-133.41296</v>
      </c>
      <c r="H48" s="15">
        <v>2.2999999998774001E-4</v>
      </c>
      <c r="I48" s="32">
        <v>-0.22050489724544406</v>
      </c>
      <c r="K48" s="105">
        <v>3650.2366500000003</v>
      </c>
      <c r="L48" s="100">
        <v>3674.81</v>
      </c>
      <c r="M48" s="15">
        <v>24.573349999999664</v>
      </c>
      <c r="N48" s="32">
        <v>6.6869715713192418E-3</v>
      </c>
      <c r="P48" s="17">
        <v>7670.1950100000004</v>
      </c>
      <c r="Q48" s="17">
        <v>7713.0240000000003</v>
      </c>
      <c r="R48" s="15">
        <v>42.828989999999976</v>
      </c>
      <c r="S48" s="32">
        <v>5.5838202215408826E-3</v>
      </c>
      <c r="T48" s="17">
        <v>7300.4733000000006</v>
      </c>
      <c r="U48" s="15">
        <v>369.7217099999998</v>
      </c>
      <c r="V48" s="33">
        <v>-324.55187000000114</v>
      </c>
      <c r="W48" s="33">
        <v>324.55187000000114</v>
      </c>
      <c r="X48" s="15">
        <v>367.38086000000112</v>
      </c>
      <c r="Z48" s="17">
        <v>10947.263999999999</v>
      </c>
      <c r="AA48" s="17">
        <v>10708.066999999999</v>
      </c>
      <c r="AB48" s="30">
        <v>3277.0689899999988</v>
      </c>
      <c r="AC48" s="30">
        <v>2995.0429999999988</v>
      </c>
      <c r="AD48" s="30">
        <v>3037.8719899999987</v>
      </c>
      <c r="AG48" s="101">
        <v>3645.6746200000007</v>
      </c>
      <c r="AH48" s="17">
        <v>7469.7581799999998</v>
      </c>
      <c r="AI48" s="15">
        <v>4.562029999999595</v>
      </c>
      <c r="AJ48" s="15">
        <v>200.43683000000055</v>
      </c>
    </row>
    <row r="49" spans="1:36" x14ac:dyDescent="0.4">
      <c r="A49" s="79"/>
      <c r="B49" s="67" t="s">
        <v>157</v>
      </c>
      <c r="C49" s="102" t="s">
        <v>156</v>
      </c>
      <c r="D49" s="105">
        <v>0</v>
      </c>
      <c r="E49" s="100">
        <v>0</v>
      </c>
      <c r="F49" s="100">
        <v>0</v>
      </c>
      <c r="G49" s="15">
        <v>0</v>
      </c>
      <c r="H49" s="15">
        <v>0</v>
      </c>
      <c r="I49" s="32">
        <v>0</v>
      </c>
      <c r="K49" s="105">
        <v>0</v>
      </c>
      <c r="L49" s="100">
        <v>0</v>
      </c>
      <c r="M49" s="15">
        <v>0</v>
      </c>
      <c r="N49" s="32">
        <v>0</v>
      </c>
      <c r="P49" s="17">
        <v>0</v>
      </c>
      <c r="Q49" s="17">
        <v>0</v>
      </c>
      <c r="R49" s="15">
        <v>0</v>
      </c>
      <c r="S49" s="32">
        <v>0</v>
      </c>
      <c r="T49" s="17">
        <v>0</v>
      </c>
      <c r="U49" s="15">
        <v>0</v>
      </c>
      <c r="V49" s="33"/>
      <c r="W49" s="33"/>
      <c r="X49" s="15"/>
      <c r="Z49" s="17"/>
      <c r="AA49" s="17"/>
      <c r="AB49" s="30"/>
      <c r="AC49" s="30"/>
      <c r="AD49" s="30"/>
      <c r="AG49" s="101">
        <v>0</v>
      </c>
      <c r="AH49" s="17">
        <v>0</v>
      </c>
      <c r="AI49" s="15">
        <v>0</v>
      </c>
      <c r="AJ49" s="15">
        <v>0</v>
      </c>
    </row>
    <row r="50" spans="1:36" hidden="1" x14ac:dyDescent="0.4">
      <c r="A50" s="79"/>
      <c r="B50" s="67"/>
      <c r="C50" s="102" t="s">
        <v>277</v>
      </c>
      <c r="D50" s="105">
        <v>0</v>
      </c>
      <c r="E50" s="100">
        <v>0</v>
      </c>
      <c r="F50" s="100">
        <v>0</v>
      </c>
      <c r="G50" s="15">
        <v>0</v>
      </c>
      <c r="H50" s="15">
        <v>0</v>
      </c>
      <c r="I50" s="32">
        <v>0</v>
      </c>
      <c r="K50" s="105">
        <v>0</v>
      </c>
      <c r="L50" s="100">
        <v>0</v>
      </c>
      <c r="M50" s="15">
        <v>0</v>
      </c>
      <c r="N50" s="32">
        <v>0</v>
      </c>
      <c r="P50" s="17">
        <v>0</v>
      </c>
      <c r="Q50" s="17">
        <v>0</v>
      </c>
      <c r="R50" s="15">
        <v>0</v>
      </c>
      <c r="S50" s="32">
        <v>0</v>
      </c>
      <c r="T50" s="17">
        <v>0</v>
      </c>
      <c r="U50" s="15">
        <v>0</v>
      </c>
      <c r="V50" s="33"/>
      <c r="W50" s="33"/>
      <c r="X50" s="15"/>
      <c r="Z50" s="17"/>
      <c r="AA50" s="17"/>
      <c r="AB50" s="30"/>
      <c r="AC50" s="30"/>
      <c r="AD50" s="30"/>
      <c r="AG50" s="101">
        <v>0</v>
      </c>
      <c r="AH50" s="17">
        <v>0</v>
      </c>
      <c r="AI50" s="15">
        <v>0</v>
      </c>
      <c r="AJ50" s="15">
        <v>0</v>
      </c>
    </row>
    <row r="51" spans="1:36" x14ac:dyDescent="0.4">
      <c r="A51" s="79"/>
      <c r="B51" s="67" t="s">
        <v>159</v>
      </c>
      <c r="C51" s="102" t="s">
        <v>158</v>
      </c>
      <c r="D51" s="105">
        <v>0</v>
      </c>
      <c r="E51" s="100">
        <v>0</v>
      </c>
      <c r="F51" s="100">
        <v>0</v>
      </c>
      <c r="G51" s="15">
        <v>0</v>
      </c>
      <c r="H51" s="15">
        <v>0</v>
      </c>
      <c r="I51" s="32">
        <v>0</v>
      </c>
      <c r="K51" s="105">
        <v>0</v>
      </c>
      <c r="L51" s="100">
        <v>0</v>
      </c>
      <c r="M51" s="15">
        <v>0</v>
      </c>
      <c r="N51" s="32">
        <v>0</v>
      </c>
      <c r="P51" s="17">
        <v>0</v>
      </c>
      <c r="Q51" s="17">
        <v>0</v>
      </c>
      <c r="R51" s="15">
        <v>0</v>
      </c>
      <c r="S51" s="32">
        <v>0</v>
      </c>
      <c r="T51" s="17">
        <v>0</v>
      </c>
      <c r="U51" s="15">
        <v>0</v>
      </c>
      <c r="V51" s="33"/>
      <c r="W51" s="33"/>
      <c r="X51" s="15"/>
      <c r="Z51" s="17"/>
      <c r="AA51" s="17"/>
      <c r="AB51" s="30"/>
      <c r="AC51" s="30"/>
      <c r="AD51" s="30"/>
      <c r="AG51" s="101">
        <v>0</v>
      </c>
      <c r="AH51" s="17">
        <v>0</v>
      </c>
      <c r="AI51" s="15">
        <v>0</v>
      </c>
      <c r="AJ51" s="15">
        <v>0</v>
      </c>
    </row>
    <row r="52" spans="1:36" x14ac:dyDescent="0.4">
      <c r="A52" s="79"/>
      <c r="B52" s="67" t="s">
        <v>161</v>
      </c>
      <c r="C52" s="102" t="s">
        <v>160</v>
      </c>
      <c r="D52" s="105">
        <v>0</v>
      </c>
      <c r="E52" s="100">
        <v>0</v>
      </c>
      <c r="F52" s="100">
        <v>0</v>
      </c>
      <c r="G52" s="15">
        <v>0</v>
      </c>
      <c r="H52" s="15">
        <v>0</v>
      </c>
      <c r="I52" s="32">
        <v>0</v>
      </c>
      <c r="K52" s="105">
        <v>0</v>
      </c>
      <c r="L52" s="100">
        <v>0</v>
      </c>
      <c r="M52" s="15">
        <v>0</v>
      </c>
      <c r="N52" s="32">
        <v>0</v>
      </c>
      <c r="P52" s="17">
        <v>0</v>
      </c>
      <c r="Q52" s="17">
        <v>0</v>
      </c>
      <c r="R52" s="15">
        <v>0</v>
      </c>
      <c r="S52" s="32">
        <v>0</v>
      </c>
      <c r="T52" s="17">
        <v>0</v>
      </c>
      <c r="U52" s="15">
        <v>0</v>
      </c>
      <c r="V52" s="33"/>
      <c r="W52" s="33"/>
      <c r="X52" s="15"/>
      <c r="Z52" s="17"/>
      <c r="AA52" s="17"/>
      <c r="AB52" s="30"/>
      <c r="AC52" s="30"/>
      <c r="AD52" s="30"/>
      <c r="AG52" s="101">
        <v>0</v>
      </c>
      <c r="AH52" s="17">
        <v>0</v>
      </c>
      <c r="AI52" s="15">
        <v>0</v>
      </c>
      <c r="AJ52" s="15">
        <v>0</v>
      </c>
    </row>
    <row r="53" spans="1:36" x14ac:dyDescent="0.4">
      <c r="A53" s="79"/>
      <c r="B53" s="67" t="s">
        <v>163</v>
      </c>
      <c r="C53" s="102" t="s">
        <v>162</v>
      </c>
      <c r="D53" s="105">
        <v>0</v>
      </c>
      <c r="E53" s="100">
        <v>0</v>
      </c>
      <c r="F53" s="100">
        <v>0</v>
      </c>
      <c r="G53" s="15">
        <v>0</v>
      </c>
      <c r="H53" s="15">
        <v>0</v>
      </c>
      <c r="I53" s="32">
        <v>0</v>
      </c>
      <c r="K53" s="105">
        <v>0</v>
      </c>
      <c r="L53" s="100">
        <v>0</v>
      </c>
      <c r="M53" s="15">
        <v>0</v>
      </c>
      <c r="N53" s="32">
        <v>0</v>
      </c>
      <c r="P53" s="17">
        <v>0</v>
      </c>
      <c r="Q53" s="17">
        <v>0</v>
      </c>
      <c r="R53" s="15">
        <v>0</v>
      </c>
      <c r="S53" s="32">
        <v>0</v>
      </c>
      <c r="T53" s="17">
        <v>0</v>
      </c>
      <c r="U53" s="15">
        <v>0</v>
      </c>
      <c r="V53" s="33"/>
      <c r="W53" s="33"/>
      <c r="X53" s="15"/>
      <c r="Z53" s="17"/>
      <c r="AA53" s="17"/>
      <c r="AB53" s="30"/>
      <c r="AC53" s="30"/>
      <c r="AD53" s="30"/>
      <c r="AG53" s="101"/>
      <c r="AH53" s="17">
        <v>-1.0000000000000001E-5</v>
      </c>
      <c r="AI53" s="15">
        <v>0</v>
      </c>
      <c r="AJ53" s="15">
        <v>1.0000000000000001E-5</v>
      </c>
    </row>
    <row r="54" spans="1:36" x14ac:dyDescent="0.4">
      <c r="A54" s="79"/>
      <c r="B54" s="67" t="s">
        <v>278</v>
      </c>
      <c r="C54" s="102" t="s">
        <v>164</v>
      </c>
      <c r="D54" s="105">
        <v>27.093029999999999</v>
      </c>
      <c r="E54" s="100">
        <v>5.8419999999999996</v>
      </c>
      <c r="F54" s="100">
        <v>27.062639999999998</v>
      </c>
      <c r="G54" s="15">
        <v>-21.25103</v>
      </c>
      <c r="H54" s="15">
        <v>-3.0390000000000583E-2</v>
      </c>
      <c r="I54" s="32">
        <v>-3.6376292365628213</v>
      </c>
      <c r="K54" s="105">
        <v>1004.61558</v>
      </c>
      <c r="L54" s="100">
        <v>1004.616</v>
      </c>
      <c r="M54" s="15">
        <v>4.1999999996278348E-4</v>
      </c>
      <c r="N54" s="32">
        <v>4.1807018797509049E-7</v>
      </c>
      <c r="P54" s="17">
        <v>2028.40779</v>
      </c>
      <c r="Q54" s="17">
        <v>1957.2829999999999</v>
      </c>
      <c r="R54" s="15">
        <v>-71.124790000000075</v>
      </c>
      <c r="S54" s="32">
        <v>-3.506434472922236E-2</v>
      </c>
      <c r="T54" s="17">
        <v>2009.2311600000003</v>
      </c>
      <c r="U54" s="15">
        <v>19.176629999999705</v>
      </c>
      <c r="V54" s="33"/>
      <c r="W54" s="33"/>
      <c r="X54" s="15"/>
      <c r="Z54" s="17"/>
      <c r="AA54" s="17"/>
      <c r="AB54" s="30"/>
      <c r="AC54" s="30"/>
      <c r="AD54" s="30"/>
      <c r="AG54" s="101">
        <v>277.19600000000003</v>
      </c>
      <c r="AH54" s="17">
        <v>2217.8265199999996</v>
      </c>
      <c r="AI54" s="15">
        <v>727.41958</v>
      </c>
      <c r="AJ54" s="15">
        <v>-189.41872999999964</v>
      </c>
    </row>
    <row r="55" spans="1:36" x14ac:dyDescent="0.4">
      <c r="A55" s="79"/>
      <c r="B55" s="67" t="s">
        <v>167</v>
      </c>
      <c r="C55" s="102" t="s">
        <v>166</v>
      </c>
      <c r="D55" s="105">
        <v>0</v>
      </c>
      <c r="E55" s="100">
        <v>0</v>
      </c>
      <c r="F55" s="100">
        <v>0</v>
      </c>
      <c r="G55" s="15">
        <v>0</v>
      </c>
      <c r="H55" s="15">
        <v>0</v>
      </c>
      <c r="I55" s="32">
        <v>0</v>
      </c>
      <c r="K55" s="105">
        <v>0</v>
      </c>
      <c r="L55" s="100">
        <v>0</v>
      </c>
      <c r="M55" s="15">
        <v>0</v>
      </c>
      <c r="N55" s="32">
        <v>0</v>
      </c>
      <c r="P55" s="17">
        <v>0</v>
      </c>
      <c r="Q55" s="17">
        <v>0</v>
      </c>
      <c r="R55" s="15">
        <v>0</v>
      </c>
      <c r="S55" s="32">
        <v>0</v>
      </c>
      <c r="T55" s="17">
        <v>0</v>
      </c>
      <c r="U55" s="15">
        <v>0</v>
      </c>
      <c r="V55" s="33"/>
      <c r="W55" s="33"/>
      <c r="X55" s="15"/>
      <c r="Z55" s="17"/>
      <c r="AA55" s="17"/>
      <c r="AB55" s="30"/>
      <c r="AC55" s="30"/>
      <c r="AD55" s="30"/>
      <c r="AG55" s="101">
        <v>0</v>
      </c>
      <c r="AH55" s="17">
        <v>1.4724000000000002</v>
      </c>
      <c r="AI55" s="15">
        <v>0</v>
      </c>
      <c r="AJ55" s="15">
        <v>-1.4724000000000002</v>
      </c>
    </row>
    <row r="56" spans="1:36" x14ac:dyDescent="0.4">
      <c r="A56" s="79"/>
      <c r="B56" s="67" t="s">
        <v>169</v>
      </c>
      <c r="C56" s="102" t="s">
        <v>168</v>
      </c>
      <c r="D56" s="105">
        <v>0</v>
      </c>
      <c r="E56" s="100">
        <v>0</v>
      </c>
      <c r="F56" s="100">
        <v>0</v>
      </c>
      <c r="G56" s="15">
        <v>0</v>
      </c>
      <c r="H56" s="15">
        <v>0</v>
      </c>
      <c r="I56" s="32">
        <v>0</v>
      </c>
      <c r="K56" s="105">
        <v>0</v>
      </c>
      <c r="L56" s="100">
        <v>0</v>
      </c>
      <c r="M56" s="15">
        <v>0</v>
      </c>
      <c r="N56" s="32">
        <v>0</v>
      </c>
      <c r="P56" s="17">
        <v>0</v>
      </c>
      <c r="Q56" s="17">
        <v>0</v>
      </c>
      <c r="R56" s="15">
        <v>0</v>
      </c>
      <c r="S56" s="32">
        <v>0</v>
      </c>
      <c r="T56" s="17">
        <v>0</v>
      </c>
      <c r="U56" s="15">
        <v>0</v>
      </c>
      <c r="V56" s="33"/>
      <c r="W56" s="33"/>
      <c r="X56" s="15"/>
      <c r="Z56" s="17"/>
      <c r="AA56" s="17"/>
      <c r="AB56" s="30"/>
      <c r="AC56" s="30"/>
      <c r="AD56" s="30"/>
      <c r="AG56" s="101">
        <v>0</v>
      </c>
      <c r="AH56" s="17">
        <v>0</v>
      </c>
      <c r="AI56" s="15">
        <v>0</v>
      </c>
      <c r="AJ56" s="15">
        <v>0</v>
      </c>
    </row>
    <row r="57" spans="1:36" x14ac:dyDescent="0.4">
      <c r="A57" s="79"/>
      <c r="B57" s="67" t="s">
        <v>171</v>
      </c>
      <c r="C57" s="102" t="s">
        <v>170</v>
      </c>
      <c r="D57" s="105">
        <v>0</v>
      </c>
      <c r="E57" s="100">
        <v>0</v>
      </c>
      <c r="F57" s="100">
        <v>0</v>
      </c>
      <c r="G57" s="15">
        <v>0</v>
      </c>
      <c r="H57" s="15">
        <v>0</v>
      </c>
      <c r="I57" s="32">
        <v>0</v>
      </c>
      <c r="K57" s="105">
        <v>0</v>
      </c>
      <c r="L57" s="100">
        <v>0</v>
      </c>
      <c r="M57" s="15">
        <v>0</v>
      </c>
      <c r="N57" s="32">
        <v>0</v>
      </c>
      <c r="P57" s="17">
        <v>0</v>
      </c>
      <c r="Q57" s="17">
        <v>0</v>
      </c>
      <c r="R57" s="15">
        <v>0</v>
      </c>
      <c r="S57" s="32">
        <v>0</v>
      </c>
      <c r="T57" s="17">
        <v>0</v>
      </c>
      <c r="U57" s="15">
        <v>0</v>
      </c>
      <c r="V57" s="33"/>
      <c r="W57" s="33"/>
      <c r="X57" s="15"/>
      <c r="Z57" s="17"/>
      <c r="AA57" s="17"/>
      <c r="AB57" s="30"/>
      <c r="AC57" s="30"/>
      <c r="AD57" s="30"/>
      <c r="AG57" s="101">
        <v>0</v>
      </c>
      <c r="AH57" s="17">
        <v>0</v>
      </c>
      <c r="AI57" s="15">
        <v>0</v>
      </c>
      <c r="AJ57" s="15">
        <v>0</v>
      </c>
    </row>
    <row r="58" spans="1:36" x14ac:dyDescent="0.4">
      <c r="A58" s="79"/>
      <c r="B58" s="67" t="s">
        <v>173</v>
      </c>
      <c r="C58" s="102" t="s">
        <v>172</v>
      </c>
      <c r="D58" s="105">
        <v>0</v>
      </c>
      <c r="E58" s="100">
        <v>0</v>
      </c>
      <c r="F58" s="100">
        <v>0</v>
      </c>
      <c r="G58" s="15">
        <v>0</v>
      </c>
      <c r="H58" s="15">
        <v>0</v>
      </c>
      <c r="I58" s="32">
        <v>0</v>
      </c>
      <c r="K58" s="105">
        <v>0</v>
      </c>
      <c r="L58" s="100">
        <v>0</v>
      </c>
      <c r="M58" s="15">
        <v>0</v>
      </c>
      <c r="N58" s="32">
        <v>0</v>
      </c>
      <c r="P58" s="17">
        <v>0</v>
      </c>
      <c r="Q58" s="17">
        <v>0</v>
      </c>
      <c r="R58" s="15">
        <v>0</v>
      </c>
      <c r="S58" s="32">
        <v>0</v>
      </c>
      <c r="T58" s="17">
        <v>0</v>
      </c>
      <c r="U58" s="15">
        <v>0</v>
      </c>
      <c r="V58" s="33"/>
      <c r="W58" s="33"/>
      <c r="X58" s="15"/>
      <c r="Z58" s="17"/>
      <c r="AA58" s="17"/>
      <c r="AB58" s="30"/>
      <c r="AC58" s="30"/>
      <c r="AD58" s="30"/>
      <c r="AG58" s="101">
        <v>0</v>
      </c>
      <c r="AH58" s="17">
        <v>-26.2728</v>
      </c>
      <c r="AI58" s="15">
        <v>0</v>
      </c>
      <c r="AJ58" s="15">
        <v>26.2728</v>
      </c>
    </row>
    <row r="59" spans="1:36" x14ac:dyDescent="0.4">
      <c r="A59" s="79"/>
      <c r="B59" s="67" t="s">
        <v>175</v>
      </c>
      <c r="C59" s="110" t="s">
        <v>174</v>
      </c>
      <c r="D59" s="105">
        <v>0</v>
      </c>
      <c r="E59" s="100">
        <v>0</v>
      </c>
      <c r="F59" s="100">
        <v>0</v>
      </c>
      <c r="G59" s="15">
        <v>0</v>
      </c>
      <c r="H59" s="15">
        <v>0</v>
      </c>
      <c r="I59" s="32">
        <v>0</v>
      </c>
      <c r="K59" s="105">
        <v>0</v>
      </c>
      <c r="L59" s="100">
        <v>0</v>
      </c>
      <c r="M59" s="15">
        <v>0</v>
      </c>
      <c r="N59" s="32">
        <v>0</v>
      </c>
      <c r="P59" s="17">
        <v>0</v>
      </c>
      <c r="Q59" s="17">
        <v>0</v>
      </c>
      <c r="R59" s="15">
        <v>0</v>
      </c>
      <c r="S59" s="32">
        <v>0</v>
      </c>
      <c r="T59" s="17">
        <v>0</v>
      </c>
      <c r="U59" s="15">
        <v>0</v>
      </c>
      <c r="V59" s="33"/>
      <c r="W59" s="33"/>
      <c r="X59" s="15"/>
      <c r="Z59" s="17"/>
      <c r="AA59" s="17"/>
      <c r="AB59" s="30"/>
      <c r="AC59" s="30"/>
      <c r="AD59" s="30"/>
      <c r="AG59" s="101">
        <v>0</v>
      </c>
      <c r="AH59" s="17">
        <v>0</v>
      </c>
      <c r="AI59" s="15">
        <v>0</v>
      </c>
      <c r="AJ59" s="15">
        <v>0</v>
      </c>
    </row>
    <row r="60" spans="1:36" x14ac:dyDescent="0.4">
      <c r="A60" s="79"/>
      <c r="B60" s="67" t="s">
        <v>279</v>
      </c>
      <c r="C60" s="110" t="s">
        <v>176</v>
      </c>
      <c r="D60" s="105">
        <v>0</v>
      </c>
      <c r="E60" s="100">
        <v>0</v>
      </c>
      <c r="F60" s="100">
        <v>0</v>
      </c>
      <c r="G60" s="15">
        <v>0</v>
      </c>
      <c r="H60" s="15">
        <v>0</v>
      </c>
      <c r="I60" s="32">
        <v>0</v>
      </c>
      <c r="K60" s="105">
        <v>0</v>
      </c>
      <c r="L60" s="100">
        <v>0</v>
      </c>
      <c r="M60" s="15">
        <v>0</v>
      </c>
      <c r="N60" s="32">
        <v>0</v>
      </c>
      <c r="P60" s="17">
        <v>0</v>
      </c>
      <c r="Q60" s="17">
        <v>0</v>
      </c>
      <c r="R60" s="15">
        <v>0</v>
      </c>
      <c r="S60" s="32">
        <v>0</v>
      </c>
      <c r="T60" s="17">
        <v>0</v>
      </c>
      <c r="U60" s="15">
        <v>0</v>
      </c>
      <c r="V60" s="33"/>
      <c r="W60" s="33"/>
      <c r="X60" s="15"/>
      <c r="Z60" s="17"/>
      <c r="AA60" s="17"/>
      <c r="AB60" s="30"/>
      <c r="AC60" s="30"/>
      <c r="AD60" s="30"/>
      <c r="AG60" s="101"/>
      <c r="AH60" s="17">
        <v>-4.9776000000000007</v>
      </c>
      <c r="AI60" s="15">
        <v>0</v>
      </c>
      <c r="AJ60" s="15">
        <v>4.9776000000000007</v>
      </c>
    </row>
    <row r="61" spans="1:36" x14ac:dyDescent="0.4">
      <c r="A61" s="79"/>
      <c r="B61" s="67" t="s">
        <v>280</v>
      </c>
      <c r="C61" s="110" t="s">
        <v>178</v>
      </c>
      <c r="D61" s="105">
        <v>0</v>
      </c>
      <c r="E61" s="100">
        <v>0</v>
      </c>
      <c r="F61" s="100">
        <v>0</v>
      </c>
      <c r="G61" s="15">
        <v>0</v>
      </c>
      <c r="H61" s="15">
        <v>0</v>
      </c>
      <c r="I61" s="32">
        <v>0</v>
      </c>
      <c r="K61" s="105">
        <v>0</v>
      </c>
      <c r="L61" s="100">
        <v>0</v>
      </c>
      <c r="M61" s="15">
        <v>0</v>
      </c>
      <c r="N61" s="32">
        <v>0</v>
      </c>
      <c r="P61" s="17">
        <v>54.393999999999998</v>
      </c>
      <c r="Q61" s="17">
        <v>54.393999999999998</v>
      </c>
      <c r="R61" s="15">
        <v>0</v>
      </c>
      <c r="S61" s="32">
        <v>0</v>
      </c>
      <c r="T61" s="17">
        <v>0</v>
      </c>
      <c r="U61" s="15">
        <v>54.393999999999998</v>
      </c>
      <c r="V61" s="33"/>
      <c r="W61" s="33"/>
      <c r="X61" s="15"/>
      <c r="Z61" s="17"/>
      <c r="AA61" s="17"/>
      <c r="AB61" s="30"/>
      <c r="AC61" s="30"/>
      <c r="AD61" s="30"/>
      <c r="AG61" s="101">
        <v>38.831400000000002</v>
      </c>
      <c r="AH61" s="17">
        <v>85.008600000000001</v>
      </c>
      <c r="AI61" s="15">
        <v>-38.831400000000002</v>
      </c>
      <c r="AJ61" s="15">
        <v>-30.614600000000003</v>
      </c>
    </row>
    <row r="62" spans="1:36" x14ac:dyDescent="0.4">
      <c r="A62" s="79"/>
      <c r="B62" s="67" t="s">
        <v>281</v>
      </c>
      <c r="C62" s="110" t="s">
        <v>180</v>
      </c>
      <c r="D62" s="105">
        <v>3.5514200000000002</v>
      </c>
      <c r="E62" s="100">
        <v>2.456</v>
      </c>
      <c r="F62" s="100">
        <v>3.5600399999999999</v>
      </c>
      <c r="G62" s="15">
        <v>-1.0954200000000003</v>
      </c>
      <c r="H62" s="15">
        <v>8.619999999999628E-3</v>
      </c>
      <c r="I62" s="32">
        <v>-0.4460179153094464</v>
      </c>
      <c r="K62" s="105">
        <v>123.16092000000002</v>
      </c>
      <c r="L62" s="100">
        <v>35.746000000000002</v>
      </c>
      <c r="M62" s="15">
        <v>-87.414920000000023</v>
      </c>
      <c r="N62" s="32">
        <v>-2.4454462037710516</v>
      </c>
      <c r="P62" s="17">
        <v>166.94947999999999</v>
      </c>
      <c r="Q62" s="17">
        <v>132.04300000000001</v>
      </c>
      <c r="R62" s="15">
        <v>-34.906479999999988</v>
      </c>
      <c r="S62" s="32">
        <v>-0.20908408939039516</v>
      </c>
      <c r="T62" s="17">
        <v>246.32184000000007</v>
      </c>
      <c r="U62" s="15">
        <v>-79.372360000000072</v>
      </c>
      <c r="V62" s="33"/>
      <c r="W62" s="33"/>
      <c r="X62" s="15"/>
      <c r="Z62" s="17"/>
      <c r="AA62" s="17"/>
      <c r="AB62" s="30"/>
      <c r="AC62" s="30"/>
      <c r="AD62" s="30"/>
      <c r="AG62" s="101">
        <v>3.8430499999999999</v>
      </c>
      <c r="AH62" s="17">
        <v>86.407139999999998</v>
      </c>
      <c r="AI62" s="15">
        <v>119.31787000000001</v>
      </c>
      <c r="AJ62" s="15">
        <v>80.542339999999996</v>
      </c>
    </row>
    <row r="63" spans="1:36" x14ac:dyDescent="0.4">
      <c r="A63" s="79"/>
      <c r="B63" s="81" t="s">
        <v>183</v>
      </c>
      <c r="C63" s="110" t="s">
        <v>182</v>
      </c>
      <c r="D63" s="105">
        <v>0</v>
      </c>
      <c r="E63" s="100">
        <v>0</v>
      </c>
      <c r="F63" s="100">
        <v>0</v>
      </c>
      <c r="G63" s="15">
        <v>0</v>
      </c>
      <c r="H63" s="15">
        <v>0</v>
      </c>
      <c r="I63" s="32">
        <v>0</v>
      </c>
      <c r="K63" s="105">
        <v>0</v>
      </c>
      <c r="L63" s="100">
        <v>0</v>
      </c>
      <c r="M63" s="15">
        <v>0</v>
      </c>
      <c r="N63" s="32">
        <v>0</v>
      </c>
      <c r="P63" s="17">
        <v>0</v>
      </c>
      <c r="Q63" s="17">
        <v>0</v>
      </c>
      <c r="R63" s="15">
        <v>0</v>
      </c>
      <c r="S63" s="32">
        <v>0</v>
      </c>
      <c r="T63" s="17">
        <v>0</v>
      </c>
      <c r="U63" s="15">
        <v>0</v>
      </c>
      <c r="V63" s="33"/>
      <c r="W63" s="33"/>
      <c r="X63" s="15"/>
      <c r="Z63" s="17"/>
      <c r="AA63" s="17"/>
      <c r="AB63" s="30"/>
      <c r="AC63" s="30"/>
      <c r="AD63" s="30"/>
      <c r="AG63" s="101"/>
      <c r="AH63" s="17">
        <v>8.8764000000000003</v>
      </c>
      <c r="AI63" s="15">
        <v>0</v>
      </c>
      <c r="AJ63" s="15">
        <v>-8.8764000000000003</v>
      </c>
    </row>
    <row r="64" spans="1:36" x14ac:dyDescent="0.4">
      <c r="A64" s="79"/>
      <c r="B64" s="81" t="s">
        <v>185</v>
      </c>
      <c r="C64" s="110" t="s">
        <v>184</v>
      </c>
      <c r="D64" s="105">
        <v>23.994509999999998</v>
      </c>
      <c r="E64" s="100">
        <v>0</v>
      </c>
      <c r="F64" s="100">
        <v>23.995000000000001</v>
      </c>
      <c r="G64" s="15">
        <v>-23.994509999999998</v>
      </c>
      <c r="H64" s="15">
        <v>4.90000000002766E-4</v>
      </c>
      <c r="I64" s="32">
        <v>0</v>
      </c>
      <c r="K64" s="105">
        <v>28.22325</v>
      </c>
      <c r="L64" s="100">
        <v>0</v>
      </c>
      <c r="M64" s="15">
        <v>-28.22325</v>
      </c>
      <c r="N64" s="32">
        <v>0</v>
      </c>
      <c r="P64" s="17">
        <v>142.99974</v>
      </c>
      <c r="Q64" s="17">
        <v>143</v>
      </c>
      <c r="R64" s="15">
        <v>2.5999999999726242E-4</v>
      </c>
      <c r="S64" s="32">
        <v>1.8181851239538088E-6</v>
      </c>
      <c r="T64" s="17">
        <v>56.4465</v>
      </c>
      <c r="U64" s="15">
        <v>86.553240000000002</v>
      </c>
      <c r="V64" s="33"/>
      <c r="W64" s="33"/>
      <c r="X64" s="15"/>
      <c r="Z64" s="17"/>
      <c r="AA64" s="17"/>
      <c r="AB64" s="30"/>
      <c r="AC64" s="30"/>
      <c r="AD64" s="30"/>
      <c r="AG64" s="101"/>
      <c r="AH64" s="17">
        <v>7.2209599999999998</v>
      </c>
      <c r="AI64" s="15">
        <v>28.22325</v>
      </c>
      <c r="AJ64" s="15">
        <v>135.77878000000001</v>
      </c>
    </row>
    <row r="65" spans="1:36" x14ac:dyDescent="0.4">
      <c r="A65" s="79"/>
      <c r="B65" s="81" t="s">
        <v>187</v>
      </c>
      <c r="C65" s="110" t="s">
        <v>186</v>
      </c>
      <c r="D65" s="105">
        <v>25.2</v>
      </c>
      <c r="E65" s="100">
        <v>0</v>
      </c>
      <c r="F65" s="100">
        <v>25.2</v>
      </c>
      <c r="G65" s="15">
        <v>-25.2</v>
      </c>
      <c r="H65" s="15">
        <v>0</v>
      </c>
      <c r="I65" s="32">
        <v>0</v>
      </c>
      <c r="K65" s="105">
        <v>100.8</v>
      </c>
      <c r="L65" s="100">
        <v>0</v>
      </c>
      <c r="M65" s="15">
        <v>-100.8</v>
      </c>
      <c r="N65" s="32">
        <v>0</v>
      </c>
      <c r="P65" s="17">
        <v>253.07</v>
      </c>
      <c r="Q65" s="17">
        <v>253.07</v>
      </c>
      <c r="R65" s="15">
        <v>0</v>
      </c>
      <c r="S65" s="32">
        <v>0</v>
      </c>
      <c r="T65" s="17">
        <v>201.60000000000002</v>
      </c>
      <c r="U65" s="15">
        <v>51.46999999999997</v>
      </c>
      <c r="V65" s="33"/>
      <c r="W65" s="33"/>
      <c r="X65" s="15"/>
      <c r="Z65" s="17"/>
      <c r="AA65" s="17"/>
      <c r="AB65" s="30"/>
      <c r="AC65" s="30"/>
      <c r="AD65" s="30"/>
      <c r="AG65" s="101"/>
      <c r="AH65" s="17"/>
      <c r="AI65" s="15"/>
      <c r="AJ65" s="15"/>
    </row>
    <row r="66" spans="1:36" x14ac:dyDescent="0.4">
      <c r="A66" s="79"/>
      <c r="B66" s="81" t="s">
        <v>189</v>
      </c>
      <c r="C66" s="110" t="s">
        <v>188</v>
      </c>
      <c r="D66" s="105">
        <v>0</v>
      </c>
      <c r="E66" s="100">
        <v>0</v>
      </c>
      <c r="F66" s="100">
        <v>0</v>
      </c>
      <c r="G66" s="15">
        <v>0</v>
      </c>
      <c r="H66" s="15">
        <v>0</v>
      </c>
      <c r="I66" s="32">
        <v>0</v>
      </c>
      <c r="K66" s="105">
        <v>0</v>
      </c>
      <c r="L66" s="100">
        <v>0</v>
      </c>
      <c r="M66" s="15">
        <v>0</v>
      </c>
      <c r="N66" s="32">
        <v>0</v>
      </c>
      <c r="P66" s="17">
        <v>177.12</v>
      </c>
      <c r="Q66" s="17">
        <v>177.12</v>
      </c>
      <c r="R66" s="15">
        <v>0</v>
      </c>
      <c r="S66" s="32">
        <v>0</v>
      </c>
      <c r="T66" s="17">
        <v>0</v>
      </c>
      <c r="U66" s="15">
        <v>177.12</v>
      </c>
      <c r="V66" s="33"/>
      <c r="W66" s="33"/>
      <c r="X66" s="15"/>
      <c r="Z66" s="17"/>
      <c r="AA66" s="17"/>
      <c r="AB66" s="30"/>
      <c r="AC66" s="30"/>
      <c r="AD66" s="30"/>
      <c r="AG66" s="101"/>
      <c r="AH66" s="17"/>
      <c r="AI66" s="15"/>
      <c r="AJ66" s="15"/>
    </row>
    <row r="67" spans="1:36" x14ac:dyDescent="0.4">
      <c r="A67" s="79"/>
      <c r="B67" s="81" t="s">
        <v>282</v>
      </c>
      <c r="C67" s="110" t="s">
        <v>190</v>
      </c>
      <c r="D67" s="105">
        <v>2.105</v>
      </c>
      <c r="E67" s="100">
        <v>0</v>
      </c>
      <c r="F67" s="100">
        <v>2.105</v>
      </c>
      <c r="G67" s="15">
        <v>-2.105</v>
      </c>
      <c r="H67" s="15">
        <v>0</v>
      </c>
      <c r="I67" s="32">
        <v>0</v>
      </c>
      <c r="K67" s="105">
        <v>16.809999999999999</v>
      </c>
      <c r="L67" s="100">
        <v>0</v>
      </c>
      <c r="M67" s="15">
        <v>-16.809999999999999</v>
      </c>
      <c r="N67" s="32">
        <v>0</v>
      </c>
      <c r="P67" s="17">
        <v>38.44</v>
      </c>
      <c r="Q67" s="17">
        <v>21.6</v>
      </c>
      <c r="R67" s="15">
        <v>-16.839999999999996</v>
      </c>
      <c r="S67" s="32">
        <v>-0.43808532778355874</v>
      </c>
      <c r="T67" s="17">
        <v>33.619999999999997</v>
      </c>
      <c r="U67" s="15">
        <v>4.82</v>
      </c>
      <c r="V67" s="33"/>
      <c r="W67" s="33"/>
      <c r="X67" s="15"/>
      <c r="Z67" s="17"/>
      <c r="AA67" s="17"/>
      <c r="AB67" s="30"/>
      <c r="AC67" s="30"/>
      <c r="AD67" s="30"/>
      <c r="AG67" s="101"/>
      <c r="AH67" s="17"/>
      <c r="AI67" s="15"/>
      <c r="AJ67" s="15"/>
    </row>
    <row r="68" spans="1:36" x14ac:dyDescent="0.4">
      <c r="A68" s="79"/>
      <c r="B68" s="81" t="s">
        <v>283</v>
      </c>
      <c r="C68" s="110" t="s">
        <v>192</v>
      </c>
      <c r="D68" s="105">
        <v>0</v>
      </c>
      <c r="E68" s="100">
        <v>3.806</v>
      </c>
      <c r="F68" s="100">
        <v>0</v>
      </c>
      <c r="G68" s="15">
        <v>3.806</v>
      </c>
      <c r="H68" s="15">
        <v>0</v>
      </c>
      <c r="I68" s="32">
        <v>1</v>
      </c>
      <c r="K68" s="105">
        <v>0</v>
      </c>
      <c r="L68" s="100">
        <v>3.806</v>
      </c>
      <c r="M68" s="15">
        <v>3.806</v>
      </c>
      <c r="N68" s="32">
        <v>1</v>
      </c>
      <c r="P68" s="17">
        <v>35.006</v>
      </c>
      <c r="Q68" s="17">
        <v>35.006</v>
      </c>
      <c r="R68" s="15">
        <v>0</v>
      </c>
      <c r="S68" s="32">
        <v>0</v>
      </c>
      <c r="T68" s="17">
        <v>0</v>
      </c>
      <c r="U68" s="15">
        <v>35.006</v>
      </c>
      <c r="V68" s="33"/>
      <c r="W68" s="33"/>
      <c r="X68" s="15"/>
      <c r="Z68" s="17"/>
      <c r="AA68" s="17"/>
      <c r="AB68" s="30"/>
      <c r="AC68" s="30"/>
      <c r="AD68" s="30"/>
      <c r="AG68" s="101"/>
      <c r="AH68" s="17"/>
      <c r="AI68" s="15"/>
      <c r="AJ68" s="15"/>
    </row>
    <row r="69" spans="1:36" x14ac:dyDescent="0.4">
      <c r="A69" s="79"/>
      <c r="B69" s="67" t="s">
        <v>195</v>
      </c>
      <c r="C69" s="102" t="s">
        <v>194</v>
      </c>
      <c r="D69" s="105">
        <v>11.49746</v>
      </c>
      <c r="E69" s="100">
        <v>6.6539999999999999</v>
      </c>
      <c r="F69" s="100">
        <v>11.777790000000001</v>
      </c>
      <c r="G69" s="15">
        <v>-4.8434600000000003</v>
      </c>
      <c r="H69" s="15">
        <v>0.28033000000000108</v>
      </c>
      <c r="I69" s="32">
        <v>-0.72790201382626996</v>
      </c>
      <c r="K69" s="105">
        <v>38.922150000000002</v>
      </c>
      <c r="L69" s="100">
        <v>30</v>
      </c>
      <c r="M69" s="15">
        <v>-8.922150000000002</v>
      </c>
      <c r="N69" s="32">
        <v>-0.29740500000000009</v>
      </c>
      <c r="P69" s="17">
        <v>156.00000999999997</v>
      </c>
      <c r="Q69" s="17">
        <v>74.034000000000006</v>
      </c>
      <c r="R69" s="15">
        <v>-81.966009999999969</v>
      </c>
      <c r="S69" s="32">
        <v>-0.52542310734467246</v>
      </c>
      <c r="T69" s="17">
        <v>77.844300000000004</v>
      </c>
      <c r="U69" s="15">
        <v>78.155709999999971</v>
      </c>
      <c r="V69" s="33">
        <v>-85.654069999999962</v>
      </c>
      <c r="W69" s="33">
        <v>85.654069999999962</v>
      </c>
      <c r="X69" s="15">
        <v>3.688059999999993</v>
      </c>
      <c r="Z69" s="17">
        <v>61.720999999999997</v>
      </c>
      <c r="AA69" s="17">
        <v>57.5</v>
      </c>
      <c r="AB69" s="30">
        <v>-94.279009999999971</v>
      </c>
      <c r="AC69" s="30">
        <v>-16.534000000000006</v>
      </c>
      <c r="AG69" s="101">
        <v>21.636149999999997</v>
      </c>
      <c r="AH69" s="17">
        <v>37.674199999999999</v>
      </c>
      <c r="AI69" s="15">
        <v>17.286000000000005</v>
      </c>
      <c r="AJ69" s="15">
        <v>118.32580999999998</v>
      </c>
    </row>
    <row r="70" spans="1:36" x14ac:dyDescent="0.4">
      <c r="A70" s="79"/>
      <c r="B70" s="67" t="s">
        <v>102</v>
      </c>
      <c r="C70" s="102" t="s">
        <v>196</v>
      </c>
      <c r="D70" s="105">
        <v>42.199460000000002</v>
      </c>
      <c r="E70" s="100">
        <v>48.529000000000003</v>
      </c>
      <c r="F70" s="100">
        <v>42.140449999999994</v>
      </c>
      <c r="G70" s="15">
        <v>6.3295400000000015</v>
      </c>
      <c r="H70" s="15">
        <v>-5.9010000000007778E-2</v>
      </c>
      <c r="I70" s="32">
        <v>0.13042799151023102</v>
      </c>
      <c r="K70" s="105">
        <v>266.71590000000003</v>
      </c>
      <c r="L70" s="100">
        <v>273.11799999999999</v>
      </c>
      <c r="M70" s="15">
        <v>6.4020999999999617</v>
      </c>
      <c r="N70" s="32">
        <v>2.3440783837022687E-2</v>
      </c>
      <c r="P70" s="17">
        <v>551.01993999999991</v>
      </c>
      <c r="Q70" s="17">
        <v>564.29200000000003</v>
      </c>
      <c r="R70" s="15">
        <v>13.272060000000124</v>
      </c>
      <c r="S70" s="32">
        <v>2.4086351575589308E-2</v>
      </c>
      <c r="T70" s="17">
        <v>533.43180000000007</v>
      </c>
      <c r="U70" s="15">
        <v>17.588139999999839</v>
      </c>
      <c r="V70" s="33">
        <v>-55.055529999999521</v>
      </c>
      <c r="W70" s="33">
        <v>55.055529999999521</v>
      </c>
      <c r="X70" s="15">
        <v>68.327589999999645</v>
      </c>
      <c r="Z70" s="17">
        <v>657.07799999999997</v>
      </c>
      <c r="AA70" s="17">
        <v>663</v>
      </c>
      <c r="AB70" s="30">
        <v>106.05806000000007</v>
      </c>
      <c r="AC70" s="30">
        <v>98.70799999999997</v>
      </c>
      <c r="AG70" s="101">
        <v>268.72424000000007</v>
      </c>
      <c r="AH70" s="17">
        <v>542.2398300000001</v>
      </c>
      <c r="AI70" s="15">
        <v>-2.0083400000000324</v>
      </c>
      <c r="AJ70" s="15">
        <v>8.7801099999998087</v>
      </c>
    </row>
    <row r="71" spans="1:36" x14ac:dyDescent="0.4">
      <c r="A71" s="79"/>
      <c r="B71" s="67" t="s">
        <v>104</v>
      </c>
      <c r="C71" s="102" t="s">
        <v>197</v>
      </c>
      <c r="D71" s="105">
        <v>14.788810000000002</v>
      </c>
      <c r="E71" s="100">
        <v>21.242999999999999</v>
      </c>
      <c r="F71" s="100">
        <v>15.139280000000003</v>
      </c>
      <c r="G71" s="15">
        <v>6.454189999999997</v>
      </c>
      <c r="H71" s="15">
        <v>0.35047000000000139</v>
      </c>
      <c r="I71" s="32">
        <v>0.30382667231558619</v>
      </c>
      <c r="K71" s="105">
        <v>63.960439999999998</v>
      </c>
      <c r="L71" s="100">
        <v>116.59399999999999</v>
      </c>
      <c r="M71" s="15">
        <v>52.633559999999996</v>
      </c>
      <c r="N71" s="32">
        <v>0.45142597389231004</v>
      </c>
      <c r="P71" s="17">
        <v>180.46775999999997</v>
      </c>
      <c r="Q71" s="17">
        <v>235.17400000000001</v>
      </c>
      <c r="R71" s="15">
        <v>54.706240000000037</v>
      </c>
      <c r="S71" s="32">
        <v>0.30313580663936895</v>
      </c>
      <c r="T71" s="17">
        <v>127.92088</v>
      </c>
      <c r="U71" s="15">
        <v>52.546879999999973</v>
      </c>
      <c r="V71" s="33">
        <v>38.653150000000011</v>
      </c>
      <c r="W71" s="33">
        <v>-38.653150000000011</v>
      </c>
      <c r="X71" s="15">
        <v>16.053090000000026</v>
      </c>
      <c r="Z71" s="17">
        <v>158.911</v>
      </c>
      <c r="AA71" s="17">
        <v>160</v>
      </c>
      <c r="AB71" s="30">
        <v>-21.556759999999969</v>
      </c>
      <c r="AC71" s="30">
        <v>-75.174000000000007</v>
      </c>
      <c r="AG71" s="101">
        <v>83.884360000000001</v>
      </c>
      <c r="AH71" s="17">
        <v>157.66368000000003</v>
      </c>
      <c r="AI71" s="15">
        <v>-19.923920000000003</v>
      </c>
      <c r="AJ71" s="15">
        <v>22.804079999999942</v>
      </c>
    </row>
    <row r="72" spans="1:36" x14ac:dyDescent="0.4">
      <c r="A72" s="79"/>
      <c r="B72" s="67" t="s">
        <v>106</v>
      </c>
      <c r="C72" s="102" t="s">
        <v>198</v>
      </c>
      <c r="D72" s="105">
        <v>0</v>
      </c>
      <c r="E72" s="100">
        <v>0</v>
      </c>
      <c r="F72" s="100">
        <v>0</v>
      </c>
      <c r="G72" s="15">
        <v>0</v>
      </c>
      <c r="H72" s="15">
        <v>0</v>
      </c>
      <c r="I72" s="32">
        <v>0</v>
      </c>
      <c r="K72" s="105">
        <v>0</v>
      </c>
      <c r="L72" s="100">
        <v>0</v>
      </c>
      <c r="M72" s="15">
        <v>0</v>
      </c>
      <c r="N72" s="32">
        <v>0</v>
      </c>
      <c r="P72" s="17">
        <v>0</v>
      </c>
      <c r="Q72" s="17">
        <v>0</v>
      </c>
      <c r="R72" s="15">
        <v>0</v>
      </c>
      <c r="S72" s="32">
        <v>0</v>
      </c>
      <c r="T72" s="17">
        <v>0</v>
      </c>
      <c r="U72" s="15">
        <v>0</v>
      </c>
      <c r="V72" s="33">
        <v>0</v>
      </c>
      <c r="W72" s="33">
        <v>0</v>
      </c>
      <c r="X72" s="15">
        <v>0</v>
      </c>
      <c r="Z72" s="17">
        <v>94.688000000000002</v>
      </c>
      <c r="AA72" s="17">
        <v>92</v>
      </c>
      <c r="AB72" s="30">
        <v>94.688000000000002</v>
      </c>
      <c r="AC72" s="30">
        <v>92</v>
      </c>
      <c r="AG72" s="101">
        <v>0</v>
      </c>
      <c r="AH72" s="17">
        <v>0</v>
      </c>
      <c r="AI72" s="15">
        <v>0</v>
      </c>
      <c r="AJ72" s="15">
        <v>0</v>
      </c>
    </row>
    <row r="73" spans="1:36" x14ac:dyDescent="0.4">
      <c r="A73" s="79"/>
      <c r="B73" s="67" t="s">
        <v>108</v>
      </c>
      <c r="C73" s="102" t="s">
        <v>199</v>
      </c>
      <c r="D73" s="105">
        <v>178.40492</v>
      </c>
      <c r="E73" s="100">
        <v>162.88300000000001</v>
      </c>
      <c r="F73" s="100">
        <v>178.40231</v>
      </c>
      <c r="G73" s="15">
        <v>-15.521919999999994</v>
      </c>
      <c r="H73" s="15">
        <v>-2.6100000000042201E-3</v>
      </c>
      <c r="I73" s="32">
        <v>-9.5294904931760793E-2</v>
      </c>
      <c r="K73" s="105">
        <v>1162.0398300000002</v>
      </c>
      <c r="L73" s="100">
        <v>991.07</v>
      </c>
      <c r="M73" s="15">
        <v>-170.96983000000012</v>
      </c>
      <c r="N73" s="32">
        <v>-0.17251034740230267</v>
      </c>
      <c r="P73" s="17">
        <v>2377.9249699999996</v>
      </c>
      <c r="Q73" s="17">
        <v>2060.8890000000001</v>
      </c>
      <c r="R73" s="15">
        <v>-317.03596999999945</v>
      </c>
      <c r="S73" s="32">
        <v>-0.13332463134864997</v>
      </c>
      <c r="T73" s="17">
        <v>2324.0796600000003</v>
      </c>
      <c r="U73" s="15">
        <v>53.845309999999245</v>
      </c>
      <c r="V73" s="33">
        <v>-572.07914999999889</v>
      </c>
      <c r="W73" s="33">
        <v>572.07914999999889</v>
      </c>
      <c r="X73" s="15">
        <v>255.04317999999944</v>
      </c>
      <c r="Z73" s="17">
        <v>1902.4290000000001</v>
      </c>
      <c r="AA73" s="17">
        <v>1909</v>
      </c>
      <c r="AB73" s="30">
        <v>-475.49596999999949</v>
      </c>
      <c r="AC73" s="30">
        <v>-151.88900000000012</v>
      </c>
      <c r="AG73" s="101">
        <v>944.31479999999999</v>
      </c>
      <c r="AH73" s="17">
        <v>2002.9262500000002</v>
      </c>
      <c r="AI73" s="15">
        <v>217.72503000000017</v>
      </c>
      <c r="AJ73" s="15">
        <v>374.99871999999937</v>
      </c>
    </row>
    <row r="74" spans="1:36" x14ac:dyDescent="0.4">
      <c r="A74" s="79"/>
      <c r="B74" s="67" t="s">
        <v>201</v>
      </c>
      <c r="C74" s="102" t="s">
        <v>200</v>
      </c>
      <c r="D74" s="105">
        <v>12.48183</v>
      </c>
      <c r="E74" s="100">
        <v>11.212999999999999</v>
      </c>
      <c r="F74" s="100">
        <v>12.529</v>
      </c>
      <c r="G74" s="15">
        <v>-1.2688300000000012</v>
      </c>
      <c r="H74" s="15">
        <v>4.716999999999949E-2</v>
      </c>
      <c r="I74" s="32">
        <v>-0.1131570498528495</v>
      </c>
      <c r="K74" s="105">
        <v>74.21978</v>
      </c>
      <c r="L74" s="100">
        <v>67.278000000000006</v>
      </c>
      <c r="M74" s="15">
        <v>-6.9417799999999943</v>
      </c>
      <c r="N74" s="32">
        <v>-0.10318053449864731</v>
      </c>
      <c r="P74" s="17">
        <v>148.54695000000001</v>
      </c>
      <c r="Q74" s="17">
        <v>134.56</v>
      </c>
      <c r="R74" s="15">
        <v>-13.986950000000007</v>
      </c>
      <c r="S74" s="32">
        <v>-9.4158446201689144E-2</v>
      </c>
      <c r="T74" s="17">
        <v>148.43956</v>
      </c>
      <c r="U74" s="15">
        <v>0.10739000000000942</v>
      </c>
      <c r="V74" s="33">
        <v>-21.428870000000018</v>
      </c>
      <c r="W74" s="33">
        <v>21.428870000000018</v>
      </c>
      <c r="X74" s="15">
        <v>7.4419200000000103</v>
      </c>
      <c r="Z74" s="17">
        <v>129.78899999999999</v>
      </c>
      <c r="AA74" s="17">
        <v>130</v>
      </c>
      <c r="AB74" s="30">
        <v>-18.757950000000022</v>
      </c>
      <c r="AC74" s="30">
        <v>-4.5600000000000023</v>
      </c>
      <c r="AG74" s="101">
        <v>68.750280000000004</v>
      </c>
      <c r="AH74" s="17">
        <v>138.48244</v>
      </c>
      <c r="AI74" s="15">
        <v>5.4694999999999965</v>
      </c>
      <c r="AJ74" s="15">
        <v>10.064510000000013</v>
      </c>
    </row>
    <row r="75" spans="1:36" x14ac:dyDescent="0.4">
      <c r="A75" s="79"/>
      <c r="B75" s="67" t="s">
        <v>110</v>
      </c>
      <c r="C75" s="102" t="s">
        <v>202</v>
      </c>
      <c r="D75" s="105">
        <v>12.816030000000001</v>
      </c>
      <c r="E75" s="100">
        <v>12.086</v>
      </c>
      <c r="F75" s="100">
        <v>12.815280000000001</v>
      </c>
      <c r="G75" s="15">
        <v>-0.73003000000000107</v>
      </c>
      <c r="H75" s="15">
        <v>-7.5000000000002842E-4</v>
      </c>
      <c r="I75" s="32">
        <v>-6.0402945556842717E-2</v>
      </c>
      <c r="K75" s="105">
        <v>71.621019999999987</v>
      </c>
      <c r="L75" s="100">
        <v>70.995000000000005</v>
      </c>
      <c r="M75" s="15">
        <v>-0.6260199999999827</v>
      </c>
      <c r="N75" s="32">
        <v>-8.8178040707089598E-3</v>
      </c>
      <c r="P75" s="17">
        <v>144.51095000000001</v>
      </c>
      <c r="Q75" s="17">
        <v>144.511</v>
      </c>
      <c r="R75" s="15">
        <v>4.9999999987448973E-5</v>
      </c>
      <c r="S75" s="32">
        <v>3.4599454219523829E-7</v>
      </c>
      <c r="T75" s="17">
        <v>143.24203999999997</v>
      </c>
      <c r="U75" s="15">
        <v>1.2689100000000337</v>
      </c>
      <c r="V75" s="33">
        <v>-14.52485999999999</v>
      </c>
      <c r="W75" s="33">
        <v>14.52485999999999</v>
      </c>
      <c r="X75" s="15">
        <v>14.524909999999977</v>
      </c>
      <c r="Z75" s="17">
        <v>133.78</v>
      </c>
      <c r="AA75" s="17">
        <v>134.78</v>
      </c>
      <c r="AB75" s="30">
        <v>-10.730950000000007</v>
      </c>
      <c r="AC75" s="30">
        <v>-9.7309999999999945</v>
      </c>
      <c r="AG75" s="101">
        <v>67.068489999999997</v>
      </c>
      <c r="AH75" s="17">
        <v>127.00076000000001</v>
      </c>
      <c r="AI75" s="15">
        <v>4.5525299999999902</v>
      </c>
      <c r="AJ75" s="15">
        <v>17.510189999999994</v>
      </c>
    </row>
    <row r="76" spans="1:36" ht="15" customHeight="1" x14ac:dyDescent="0.4">
      <c r="A76" s="79"/>
      <c r="B76" s="67" t="s">
        <v>284</v>
      </c>
      <c r="C76" s="102" t="s">
        <v>203</v>
      </c>
      <c r="D76" s="105">
        <v>10.784419999999999</v>
      </c>
      <c r="E76" s="100">
        <v>12.414</v>
      </c>
      <c r="F76" s="100">
        <v>10.783809999999999</v>
      </c>
      <c r="G76" s="15">
        <v>1.6295800000000007</v>
      </c>
      <c r="H76" s="15">
        <v>-6.0999999999999943E-4</v>
      </c>
      <c r="I76" s="32">
        <v>0.13126953439664901</v>
      </c>
      <c r="K76" s="105">
        <v>50.37988</v>
      </c>
      <c r="L76" s="100">
        <v>74.483999999999995</v>
      </c>
      <c r="M76" s="15">
        <v>24.104119999999995</v>
      </c>
      <c r="N76" s="32">
        <v>0.32361473605069541</v>
      </c>
      <c r="P76" s="17">
        <v>118.71679</v>
      </c>
      <c r="Q76" s="17">
        <v>148.96799999999999</v>
      </c>
      <c r="R76" s="15">
        <v>30.251209999999986</v>
      </c>
      <c r="S76" s="32">
        <v>0.25481829486797936</v>
      </c>
      <c r="T76" s="17">
        <v>100.75976</v>
      </c>
      <c r="U76" s="15">
        <v>17.957030000000003</v>
      </c>
      <c r="V76" s="33">
        <v>27.655139999999975</v>
      </c>
      <c r="W76" s="33">
        <v>-27.655139999999975</v>
      </c>
      <c r="X76" s="15">
        <v>2.5960700000000116</v>
      </c>
      <c r="Z76" s="17">
        <v>79.930999999999997</v>
      </c>
      <c r="AA76" s="17">
        <v>80.149000000000001</v>
      </c>
      <c r="AB76" s="30">
        <v>-38.785790000000006</v>
      </c>
      <c r="AC76" s="30">
        <v>-68.818999999999988</v>
      </c>
      <c r="AG76" s="101">
        <v>31.528339999999996</v>
      </c>
      <c r="AH76" s="17">
        <v>64.662769999999995</v>
      </c>
      <c r="AI76" s="15">
        <v>18.851540000000004</v>
      </c>
      <c r="AJ76" s="15">
        <v>54.054020000000008</v>
      </c>
    </row>
    <row r="77" spans="1:36" x14ac:dyDescent="0.4">
      <c r="A77" s="79"/>
      <c r="B77" s="67" t="s">
        <v>114</v>
      </c>
      <c r="C77" s="102" t="s">
        <v>204</v>
      </c>
      <c r="D77" s="105">
        <v>25.94727</v>
      </c>
      <c r="E77" s="100">
        <v>34.661000000000001</v>
      </c>
      <c r="F77" s="100">
        <v>26.007150000000003</v>
      </c>
      <c r="G77" s="15">
        <v>8.7137300000000018</v>
      </c>
      <c r="H77" s="15">
        <v>5.9880000000003264E-2</v>
      </c>
      <c r="I77" s="32">
        <v>0.2513986901705087</v>
      </c>
      <c r="K77" s="105">
        <v>188.04661999999999</v>
      </c>
      <c r="L77" s="100">
        <v>196.71799999999999</v>
      </c>
      <c r="M77" s="15">
        <v>8.6713799999999992</v>
      </c>
      <c r="N77" s="32">
        <v>4.4080257017659795E-2</v>
      </c>
      <c r="P77" s="17">
        <v>406.60313999999994</v>
      </c>
      <c r="Q77" s="17">
        <v>385.80399999999997</v>
      </c>
      <c r="R77" s="15">
        <v>-20.799139999999966</v>
      </c>
      <c r="S77" s="32">
        <v>-5.1153417064118023E-2</v>
      </c>
      <c r="T77" s="17">
        <v>376.09323999999998</v>
      </c>
      <c r="U77" s="15">
        <v>30.509899999999959</v>
      </c>
      <c r="V77" s="33">
        <v>-25.794869999999946</v>
      </c>
      <c r="W77" s="33">
        <v>25.794869999999946</v>
      </c>
      <c r="X77" s="15">
        <v>4.9957299999999805</v>
      </c>
      <c r="Z77" s="17">
        <v>330.31400000000002</v>
      </c>
      <c r="AA77" s="17">
        <v>336.91199999999998</v>
      </c>
      <c r="AB77" s="30">
        <v>-76.289139999999918</v>
      </c>
      <c r="AC77" s="30">
        <v>-48.891999999999996</v>
      </c>
      <c r="AG77" s="101">
        <v>189.97171999999995</v>
      </c>
      <c r="AH77" s="17">
        <v>361.38069999999988</v>
      </c>
      <c r="AI77" s="15">
        <v>-1.9250999999999578</v>
      </c>
      <c r="AJ77" s="15">
        <v>45.222440000000063</v>
      </c>
    </row>
    <row r="78" spans="1:36" x14ac:dyDescent="0.4">
      <c r="A78" s="79"/>
      <c r="B78" s="67" t="s">
        <v>285</v>
      </c>
      <c r="C78" s="102" t="s">
        <v>205</v>
      </c>
      <c r="D78" s="105">
        <v>129.1088</v>
      </c>
      <c r="E78" s="100">
        <v>132.364</v>
      </c>
      <c r="F78" s="100">
        <v>129.10972000000001</v>
      </c>
      <c r="G78" s="15">
        <v>3.2552000000000021</v>
      </c>
      <c r="H78" s="15">
        <v>9.2000000000780346E-4</v>
      </c>
      <c r="I78" s="32">
        <v>2.4592789580248423E-2</v>
      </c>
      <c r="K78" s="105">
        <v>981.03719000000012</v>
      </c>
      <c r="L78" s="100">
        <v>873.18399999999997</v>
      </c>
      <c r="M78" s="15">
        <v>-107.85319000000015</v>
      </c>
      <c r="N78" s="32">
        <v>-0.12351713957195752</v>
      </c>
      <c r="P78" s="17">
        <v>17961.133089999999</v>
      </c>
      <c r="Q78" s="17">
        <v>17560.955999999998</v>
      </c>
      <c r="R78" s="15">
        <v>-400.17709000000104</v>
      </c>
      <c r="S78" s="32">
        <v>-2.2280169519082443E-2</v>
      </c>
      <c r="T78" s="17">
        <v>1962.07438</v>
      </c>
      <c r="U78" s="15">
        <v>15999.058709999999</v>
      </c>
      <c r="V78" s="33">
        <v>-386.38423999999941</v>
      </c>
      <c r="W78" s="33">
        <v>386.38423999999941</v>
      </c>
      <c r="X78" s="15">
        <v>-13.792850000001636</v>
      </c>
      <c r="Z78" s="17">
        <v>9227.5869999999995</v>
      </c>
      <c r="AA78" s="17">
        <v>10566.045</v>
      </c>
      <c r="AB78" s="30">
        <v>-8733.5460899999998</v>
      </c>
      <c r="AC78" s="30">
        <v>-6994.9109999999982</v>
      </c>
      <c r="AG78" s="101">
        <v>1916.47579</v>
      </c>
      <c r="AH78" s="17">
        <v>17770.222880000001</v>
      </c>
      <c r="AI78" s="15">
        <v>-935.43859999999984</v>
      </c>
      <c r="AJ78" s="15">
        <v>190.91020999999819</v>
      </c>
    </row>
    <row r="79" spans="1:36" x14ac:dyDescent="0.4">
      <c r="A79" s="79"/>
      <c r="B79" s="67" t="s">
        <v>118</v>
      </c>
      <c r="C79" s="102" t="s">
        <v>207</v>
      </c>
      <c r="D79" s="17">
        <v>79.908980000000014</v>
      </c>
      <c r="E79" s="100">
        <v>73.537999999999997</v>
      </c>
      <c r="F79" s="100">
        <v>79.948610000000002</v>
      </c>
      <c r="G79" s="15">
        <v>-6.3709800000000172</v>
      </c>
      <c r="H79" s="15">
        <v>3.9629999999988286E-2</v>
      </c>
      <c r="I79" s="32">
        <v>-8.6635209007588157E-2</v>
      </c>
      <c r="K79" s="105">
        <v>430.20350000000008</v>
      </c>
      <c r="L79" s="100">
        <v>453.22800000000001</v>
      </c>
      <c r="M79" s="15">
        <v>23.024499999999932</v>
      </c>
      <c r="N79" s="32">
        <v>5.0801142030059775E-2</v>
      </c>
      <c r="P79" s="17">
        <v>882.92478999999992</v>
      </c>
      <c r="Q79" s="17">
        <v>912.45600000000002</v>
      </c>
      <c r="R79" s="15">
        <v>29.531210000000101</v>
      </c>
      <c r="S79" s="32">
        <v>3.3447027804033122E-2</v>
      </c>
      <c r="T79" s="17">
        <v>860.40700000000015</v>
      </c>
      <c r="U79" s="15">
        <v>22.517789999999763</v>
      </c>
      <c r="V79" s="33">
        <v>-40.015879999999811</v>
      </c>
      <c r="W79" s="33">
        <v>40.015879999999811</v>
      </c>
      <c r="X79" s="15">
        <v>69.547089999999912</v>
      </c>
      <c r="Z79" s="17">
        <v>858.375</v>
      </c>
      <c r="AA79" s="17">
        <v>990</v>
      </c>
      <c r="AB79" s="30">
        <v>-24.549789999999916</v>
      </c>
      <c r="AC79" s="30">
        <v>77.543999999999983</v>
      </c>
      <c r="AG79" s="101">
        <v>338.98151999999993</v>
      </c>
      <c r="AH79" s="17">
        <v>689.19992999999999</v>
      </c>
      <c r="AI79" s="15">
        <v>91.221980000000144</v>
      </c>
      <c r="AJ79" s="15">
        <v>193.72485999999992</v>
      </c>
    </row>
    <row r="80" spans="1:36" x14ac:dyDescent="0.4">
      <c r="A80" s="79"/>
      <c r="B80" s="67" t="s">
        <v>120</v>
      </c>
      <c r="C80" s="102" t="s">
        <v>208</v>
      </c>
      <c r="D80" s="17">
        <v>0</v>
      </c>
      <c r="E80" s="100">
        <v>0</v>
      </c>
      <c r="F80" s="100">
        <v>0</v>
      </c>
      <c r="G80" s="15">
        <v>0</v>
      </c>
      <c r="H80" s="15">
        <v>0</v>
      </c>
      <c r="I80" s="32">
        <v>0</v>
      </c>
      <c r="K80" s="17">
        <v>0</v>
      </c>
      <c r="L80" s="100">
        <v>0</v>
      </c>
      <c r="M80" s="15">
        <v>0</v>
      </c>
      <c r="N80" s="32">
        <v>0</v>
      </c>
      <c r="P80" s="17">
        <v>0</v>
      </c>
      <c r="Q80" s="17">
        <v>0</v>
      </c>
      <c r="R80" s="15">
        <v>0</v>
      </c>
      <c r="S80" s="32">
        <v>0</v>
      </c>
      <c r="T80" s="17">
        <v>0</v>
      </c>
      <c r="U80" s="15">
        <v>0</v>
      </c>
      <c r="V80" s="33">
        <v>31.155149999999992</v>
      </c>
      <c r="W80" s="33">
        <v>-31.155149999999992</v>
      </c>
      <c r="X80" s="15">
        <v>-31.155149999999992</v>
      </c>
      <c r="Z80" s="17">
        <v>150.32900000000001</v>
      </c>
      <c r="AA80" s="17">
        <v>150.33600000000001</v>
      </c>
      <c r="AB80" s="30">
        <v>150.32900000000001</v>
      </c>
      <c r="AC80" s="30">
        <v>150.33600000000001</v>
      </c>
      <c r="AG80" s="101">
        <v>0</v>
      </c>
      <c r="AH80" s="17">
        <v>0</v>
      </c>
      <c r="AI80" s="15">
        <v>0</v>
      </c>
      <c r="AJ80" s="15">
        <v>0</v>
      </c>
    </row>
    <row r="81" spans="2:36" x14ac:dyDescent="0.4">
      <c r="B81" s="67" t="s">
        <v>122</v>
      </c>
      <c r="C81" s="102" t="s">
        <v>209</v>
      </c>
      <c r="D81" s="17">
        <v>23.705299999999998</v>
      </c>
      <c r="E81" s="100">
        <v>14.635999999999999</v>
      </c>
      <c r="F81" s="100">
        <v>14.166090000000001</v>
      </c>
      <c r="G81" s="15">
        <v>-9.0692999999999984</v>
      </c>
      <c r="H81" s="15">
        <v>-9.5392099999999971</v>
      </c>
      <c r="I81" s="32">
        <v>-0.61965701011205243</v>
      </c>
      <c r="K81" s="17">
        <v>102.49307</v>
      </c>
      <c r="L81" s="100">
        <v>87.816000000000003</v>
      </c>
      <c r="M81" s="15">
        <v>-14.677070000000001</v>
      </c>
      <c r="N81" s="32">
        <v>-0.16713434909355926</v>
      </c>
      <c r="P81" s="17">
        <v>181.45040000000003</v>
      </c>
      <c r="Q81" s="17">
        <v>176.13200000000001</v>
      </c>
      <c r="R81" s="15">
        <v>-5.3184000000000253</v>
      </c>
      <c r="S81" s="32">
        <v>-2.931048925767055E-2</v>
      </c>
      <c r="T81" s="17">
        <v>204.98614000000003</v>
      </c>
      <c r="U81" s="15">
        <v>-23.535740000000004</v>
      </c>
      <c r="V81" s="33">
        <v>-7.5044099999999787</v>
      </c>
      <c r="W81" s="33">
        <v>7.5044099999999787</v>
      </c>
      <c r="X81" s="15">
        <v>2.1860099999999534</v>
      </c>
      <c r="Z81" s="17">
        <v>160</v>
      </c>
      <c r="AA81" s="17">
        <v>160</v>
      </c>
      <c r="AB81" s="30">
        <v>-21.45040000000003</v>
      </c>
      <c r="AC81" s="30">
        <v>-16.132000000000005</v>
      </c>
      <c r="AG81" s="101">
        <v>87.749279999999999</v>
      </c>
      <c r="AH81" s="17">
        <v>173.70033000000001</v>
      </c>
      <c r="AI81" s="15">
        <v>14.743790000000004</v>
      </c>
      <c r="AJ81" s="15">
        <v>7.7500700000000222</v>
      </c>
    </row>
    <row r="82" spans="2:36" x14ac:dyDescent="0.4">
      <c r="B82" s="67" t="s">
        <v>124</v>
      </c>
      <c r="C82" s="102" t="s">
        <v>210</v>
      </c>
      <c r="D82" s="17">
        <v>43.403039999999983</v>
      </c>
      <c r="E82" s="100">
        <v>46.335999999999999</v>
      </c>
      <c r="F82" s="100">
        <v>43.37406</v>
      </c>
      <c r="G82" s="15">
        <v>2.9329600000000156</v>
      </c>
      <c r="H82" s="15">
        <v>-2.8979999999982908E-2</v>
      </c>
      <c r="I82" s="32">
        <v>6.3297651933702001E-2</v>
      </c>
      <c r="K82" s="17">
        <v>261.52231</v>
      </c>
      <c r="L82" s="100">
        <v>273.791</v>
      </c>
      <c r="M82" s="15">
        <v>12.268689999999992</v>
      </c>
      <c r="N82" s="32">
        <v>4.4810421087617902E-2</v>
      </c>
      <c r="P82" s="17">
        <v>568.74478999999997</v>
      </c>
      <c r="Q82" s="17">
        <v>556.80700000000002</v>
      </c>
      <c r="R82" s="15">
        <v>-11.93778999999995</v>
      </c>
      <c r="S82" s="32">
        <v>-2.0989713154119533E-2</v>
      </c>
      <c r="T82" s="17">
        <v>523.04462000000001</v>
      </c>
      <c r="U82" s="15">
        <v>45.700169999999957</v>
      </c>
      <c r="V82" s="33">
        <v>-11.755050000000097</v>
      </c>
      <c r="W82" s="33">
        <v>11.755050000000097</v>
      </c>
      <c r="X82" s="15">
        <v>-0.18273999999985335</v>
      </c>
      <c r="Z82" s="17">
        <v>343.92700000000002</v>
      </c>
      <c r="AA82" s="17">
        <v>323.34899999999999</v>
      </c>
      <c r="AB82" s="30">
        <v>-224.81778999999995</v>
      </c>
      <c r="AC82" s="30">
        <v>-233.45800000000003</v>
      </c>
      <c r="AG82" s="101">
        <v>252.67482999999999</v>
      </c>
      <c r="AH82" s="17">
        <v>522.09645000000012</v>
      </c>
      <c r="AI82" s="15">
        <v>8.8474800000000187</v>
      </c>
      <c r="AJ82" s="15">
        <v>46.648339999999848</v>
      </c>
    </row>
    <row r="83" spans="2:36" x14ac:dyDescent="0.4">
      <c r="B83" s="67" t="s">
        <v>212</v>
      </c>
      <c r="C83" s="102" t="s">
        <v>211</v>
      </c>
      <c r="D83" s="17">
        <v>1.4950000000000001</v>
      </c>
      <c r="E83" s="100">
        <v>15.75</v>
      </c>
      <c r="F83" s="100">
        <v>1.5</v>
      </c>
      <c r="G83" s="15">
        <v>14.254999999999999</v>
      </c>
      <c r="H83" s="15">
        <v>4.9999999999998934E-3</v>
      </c>
      <c r="I83" s="32">
        <v>0.90507936507936504</v>
      </c>
      <c r="K83" s="17">
        <v>8.224590000000001</v>
      </c>
      <c r="L83" s="100">
        <v>37.5</v>
      </c>
      <c r="M83" s="15">
        <v>29.275410000000001</v>
      </c>
      <c r="N83" s="32">
        <v>0.78067759999999997</v>
      </c>
      <c r="P83" s="17">
        <v>74.999589999999998</v>
      </c>
      <c r="Q83" s="17">
        <v>75</v>
      </c>
      <c r="R83" s="15">
        <v>4.100000000022419E-4</v>
      </c>
      <c r="S83" s="32">
        <v>5.4666965513043724E-6</v>
      </c>
      <c r="T83" s="17">
        <v>16.449180000000002</v>
      </c>
      <c r="U83" s="15">
        <v>58.550409999999999</v>
      </c>
      <c r="V83" s="33">
        <v>-3.8163899999999984</v>
      </c>
      <c r="W83" s="33">
        <v>3.8163899999999984</v>
      </c>
      <c r="X83" s="15">
        <v>3.8168000000000006</v>
      </c>
      <c r="Z83" s="17">
        <v>75</v>
      </c>
      <c r="AA83" s="17">
        <v>75</v>
      </c>
      <c r="AB83" s="30">
        <v>4.100000000022419E-4</v>
      </c>
      <c r="AC83" s="30">
        <v>0</v>
      </c>
      <c r="AG83" s="101">
        <v>48.864849999999997</v>
      </c>
      <c r="AH83" s="17">
        <v>63.57826</v>
      </c>
      <c r="AI83" s="15">
        <v>-40.640259999999998</v>
      </c>
      <c r="AJ83" s="15">
        <v>11.421329999999998</v>
      </c>
    </row>
    <row r="84" spans="2:36" x14ac:dyDescent="0.4">
      <c r="B84" s="67" t="s">
        <v>130</v>
      </c>
      <c r="C84" s="4" t="s">
        <v>213</v>
      </c>
      <c r="D84" s="17">
        <v>0</v>
      </c>
      <c r="E84" s="100">
        <v>0</v>
      </c>
      <c r="F84" s="100">
        <v>0</v>
      </c>
      <c r="G84" s="15">
        <v>0</v>
      </c>
      <c r="H84" s="15">
        <v>0</v>
      </c>
      <c r="I84" s="32">
        <v>0</v>
      </c>
      <c r="K84" s="17">
        <v>0</v>
      </c>
      <c r="L84" s="100">
        <v>0</v>
      </c>
      <c r="M84" s="15">
        <v>0</v>
      </c>
      <c r="N84" s="32">
        <v>0</v>
      </c>
      <c r="P84" s="17">
        <v>0</v>
      </c>
      <c r="Q84" s="17">
        <v>0</v>
      </c>
      <c r="R84" s="15">
        <v>0</v>
      </c>
      <c r="S84" s="32">
        <v>0</v>
      </c>
      <c r="T84" s="17">
        <v>0</v>
      </c>
      <c r="U84" s="15">
        <v>0</v>
      </c>
      <c r="V84" s="33">
        <v>0</v>
      </c>
      <c r="W84" s="33">
        <v>0</v>
      </c>
      <c r="X84" s="15">
        <v>0</v>
      </c>
      <c r="Z84" s="17">
        <v>46.593000000000004</v>
      </c>
      <c r="AA84" s="17">
        <v>0</v>
      </c>
      <c r="AB84" s="30">
        <v>46.593000000000004</v>
      </c>
      <c r="AC84" s="30">
        <v>0</v>
      </c>
      <c r="AG84" s="101">
        <v>0</v>
      </c>
      <c r="AH84" s="17">
        <v>0</v>
      </c>
      <c r="AI84" s="15">
        <v>0</v>
      </c>
      <c r="AJ84" s="15">
        <v>0</v>
      </c>
    </row>
    <row r="85" spans="2:36" ht="12.45" x14ac:dyDescent="0.3">
      <c r="B85" s="69" t="s">
        <v>131</v>
      </c>
      <c r="D85" s="111">
        <v>1560.5459999999996</v>
      </c>
      <c r="E85" s="111">
        <v>1358.499</v>
      </c>
      <c r="F85" s="111">
        <v>1551.4474499999999</v>
      </c>
      <c r="G85" s="112">
        <v>-202.04699999999957</v>
      </c>
      <c r="H85" s="112">
        <v>-9.0985499999997046</v>
      </c>
      <c r="I85" s="113">
        <v>-0.14872811831293181</v>
      </c>
      <c r="J85" s="114"/>
      <c r="K85" s="111">
        <v>9549.605230000001</v>
      </c>
      <c r="L85" s="111">
        <v>9166.6339999999982</v>
      </c>
      <c r="M85" s="112">
        <v>-382.97123000000283</v>
      </c>
      <c r="N85" s="113">
        <v>-4.1778828520916501E-2</v>
      </c>
      <c r="P85" s="111">
        <v>36170.452109999998</v>
      </c>
      <c r="Q85" s="111">
        <v>35395.254999999997</v>
      </c>
      <c r="R85" s="112">
        <v>-775.19711000000098</v>
      </c>
      <c r="S85" s="113">
        <v>-2.1431778282519263E-2</v>
      </c>
      <c r="T85" s="115">
        <v>19099.210460000006</v>
      </c>
      <c r="U85" s="111">
        <v>17071.241649999996</v>
      </c>
      <c r="V85" s="111">
        <v>-1392.3593199999987</v>
      </c>
      <c r="W85" s="116">
        <v>1392.3593199999987</v>
      </c>
      <c r="X85" s="112">
        <v>740.03321999999389</v>
      </c>
      <c r="Z85" s="111">
        <v>26432.508000000002</v>
      </c>
      <c r="AA85" s="111">
        <v>27612.060999999998</v>
      </c>
      <c r="AB85" s="30">
        <v>-9737.9441099999967</v>
      </c>
      <c r="AC85" s="30">
        <v>-7783.1939999999995</v>
      </c>
      <c r="AG85" s="111">
        <v>9050.7872900000002</v>
      </c>
      <c r="AH85" s="111">
        <v>34178.913699999997</v>
      </c>
      <c r="AI85" s="112">
        <v>498.81794000000082</v>
      </c>
      <c r="AJ85" s="112">
        <v>1991.538410000001</v>
      </c>
    </row>
    <row r="86" spans="2:36" s="10" customFormat="1" ht="12.45" x14ac:dyDescent="0.3">
      <c r="B86" s="25" t="s">
        <v>286</v>
      </c>
      <c r="C86" s="117"/>
      <c r="D86" s="26">
        <v>3160.7977199999996</v>
      </c>
      <c r="E86" s="26">
        <v>3412.7945900000004</v>
      </c>
      <c r="F86" s="26">
        <v>3162.1436099999996</v>
      </c>
      <c r="G86" s="118">
        <v>251.99687000000085</v>
      </c>
      <c r="H86" s="118">
        <v>1.345890000000054</v>
      </c>
      <c r="I86" s="107">
        <v>7.3838862361769286E-2</v>
      </c>
      <c r="J86" s="117"/>
      <c r="K86" s="26">
        <v>18442.670760000001</v>
      </c>
      <c r="L86" s="26">
        <v>18768.344709999998</v>
      </c>
      <c r="M86" s="118">
        <v>325.67394999999669</v>
      </c>
      <c r="N86" s="107">
        <v>1.7352300111286519E-2</v>
      </c>
      <c r="P86" s="26">
        <v>57001.108330000003</v>
      </c>
      <c r="Q86" s="26">
        <v>55571.301899999999</v>
      </c>
      <c r="R86" s="34">
        <v>-1429.8064300000042</v>
      </c>
      <c r="S86" s="107">
        <v>-2.5083835593552643E-2</v>
      </c>
      <c r="T86" s="29">
        <v>36885.341520000002</v>
      </c>
      <c r="U86" s="29">
        <v>20115.766809999997</v>
      </c>
      <c r="V86" s="29">
        <v>-2301.0460200000016</v>
      </c>
      <c r="W86" s="119">
        <v>2301.0460200000016</v>
      </c>
      <c r="X86" s="34">
        <v>994.11059999999998</v>
      </c>
      <c r="Z86" s="26">
        <v>41525.248</v>
      </c>
      <c r="AA86" s="26">
        <v>43661.082999999999</v>
      </c>
      <c r="AB86" s="30">
        <v>-15475.860330000003</v>
      </c>
      <c r="AC86" s="30">
        <v>-11910.2189</v>
      </c>
      <c r="AG86" s="26">
        <v>18196.182509999999</v>
      </c>
      <c r="AH86" s="26">
        <v>54222.736089999991</v>
      </c>
      <c r="AI86" s="34">
        <v>246.48825000000215</v>
      </c>
      <c r="AJ86" s="34">
        <v>2778.3722400000115</v>
      </c>
    </row>
    <row r="89" spans="2:36" x14ac:dyDescent="0.4">
      <c r="B89" s="12" t="s">
        <v>222</v>
      </c>
      <c r="C89" s="4" t="s">
        <v>287</v>
      </c>
      <c r="D89" s="17">
        <v>0</v>
      </c>
      <c r="E89" s="100">
        <v>0</v>
      </c>
      <c r="F89" s="100">
        <v>0</v>
      </c>
      <c r="G89" s="15">
        <v>0</v>
      </c>
      <c r="H89" s="15">
        <v>0</v>
      </c>
      <c r="I89" s="32">
        <v>0</v>
      </c>
      <c r="K89" s="17">
        <v>0</v>
      </c>
      <c r="L89" s="100">
        <v>0</v>
      </c>
      <c r="M89" s="15">
        <v>0</v>
      </c>
      <c r="N89" s="32">
        <v>0</v>
      </c>
      <c r="P89" s="17">
        <v>0</v>
      </c>
      <c r="Q89" s="17">
        <v>0</v>
      </c>
      <c r="R89" s="15">
        <v>0</v>
      </c>
      <c r="S89" s="32">
        <v>0</v>
      </c>
      <c r="T89" s="17">
        <v>0</v>
      </c>
      <c r="U89" s="15">
        <v>0</v>
      </c>
      <c r="V89" s="33">
        <v>0</v>
      </c>
      <c r="W89" s="33">
        <v>0</v>
      </c>
      <c r="X89" s="15">
        <v>0</v>
      </c>
      <c r="Z89" s="17">
        <v>0</v>
      </c>
      <c r="AA89" s="17">
        <v>0</v>
      </c>
      <c r="AB89" s="30">
        <v>0</v>
      </c>
      <c r="AC89" s="30">
        <v>0</v>
      </c>
      <c r="AG89" s="120">
        <v>0</v>
      </c>
      <c r="AH89" s="17">
        <v>0</v>
      </c>
      <c r="AI89" s="15">
        <v>0</v>
      </c>
      <c r="AJ89" s="15">
        <v>0</v>
      </c>
    </row>
    <row r="90" spans="2:36" x14ac:dyDescent="0.4">
      <c r="B90" s="12" t="s">
        <v>46</v>
      </c>
      <c r="C90" s="4" t="s">
        <v>223</v>
      </c>
      <c r="D90" s="17">
        <v>14.196209999999999</v>
      </c>
      <c r="E90" s="100">
        <v>14.005000000000001</v>
      </c>
      <c r="F90" s="100">
        <v>14.195</v>
      </c>
      <c r="G90" s="15">
        <v>-0.1912099999999981</v>
      </c>
      <c r="H90" s="15">
        <v>-1.2099999999986011E-3</v>
      </c>
      <c r="I90" s="32">
        <v>-1.3652981078186226E-2</v>
      </c>
      <c r="K90" s="17">
        <v>79.97529999999999</v>
      </c>
      <c r="L90" s="100">
        <v>78.53</v>
      </c>
      <c r="M90" s="15">
        <v>-1.4452999999999889</v>
      </c>
      <c r="N90" s="32">
        <v>-1.8404431427479804E-2</v>
      </c>
      <c r="P90" s="17">
        <v>179.15409</v>
      </c>
      <c r="Q90" s="17">
        <v>163</v>
      </c>
      <c r="R90" s="15">
        <v>-16.154089999999997</v>
      </c>
      <c r="S90" s="32">
        <v>-9.016869221350178E-2</v>
      </c>
      <c r="T90" s="17">
        <v>159.95059999999998</v>
      </c>
      <c r="U90" s="15">
        <v>19.203490000000016</v>
      </c>
      <c r="V90" s="33">
        <v>-20.469429999999988</v>
      </c>
      <c r="W90" s="33">
        <v>20.469429999999988</v>
      </c>
      <c r="X90" s="15">
        <v>4.315339999999992</v>
      </c>
      <c r="Z90" s="17">
        <v>409.55</v>
      </c>
      <c r="AA90" s="17">
        <v>410</v>
      </c>
      <c r="AB90" s="30">
        <v>230.39591000000001</v>
      </c>
      <c r="AC90" s="30">
        <v>247</v>
      </c>
      <c r="AG90" s="101">
        <v>282.52838000000003</v>
      </c>
      <c r="AH90" s="17">
        <v>371.56044000000003</v>
      </c>
      <c r="AI90" s="15">
        <v>-202.55308000000002</v>
      </c>
      <c r="AJ90" s="15">
        <v>-192.40635000000003</v>
      </c>
    </row>
    <row r="92" spans="2:36" ht="15.45" x14ac:dyDescent="0.4">
      <c r="B92" s="37" t="s">
        <v>52</v>
      </c>
      <c r="C92" s="121"/>
      <c r="D92" s="38">
        <v>10519.048989999999</v>
      </c>
      <c r="E92" s="38">
        <v>10783.383</v>
      </c>
      <c r="F92" s="38">
        <v>10652.815419999999</v>
      </c>
      <c r="G92" s="34">
        <v>264.33401000000134</v>
      </c>
      <c r="H92" s="34">
        <v>133.76642999999959</v>
      </c>
      <c r="I92" s="39">
        <v>2.4513087404945309E-2</v>
      </c>
      <c r="J92" s="121"/>
      <c r="K92" s="38">
        <v>61302.498310000003</v>
      </c>
      <c r="L92" s="38">
        <v>62907.530349999994</v>
      </c>
      <c r="M92" s="41">
        <v>1605.032039999991</v>
      </c>
      <c r="N92" s="39">
        <v>2.5514148005334802E-2</v>
      </c>
      <c r="O92" s="122"/>
      <c r="P92" s="38">
        <v>148213.25810000001</v>
      </c>
      <c r="Q92" s="38">
        <v>144263.88199999998</v>
      </c>
      <c r="R92" s="41">
        <v>-3949.3761000000231</v>
      </c>
      <c r="S92" s="39">
        <v>-2.6646577712604935E-2</v>
      </c>
      <c r="T92" s="42">
        <v>122604.99662000001</v>
      </c>
      <c r="U92" s="38">
        <v>25608.261480000001</v>
      </c>
      <c r="V92" s="38">
        <v>-5094.5023200000023</v>
      </c>
      <c r="W92" s="38">
        <v>5094.5023200000023</v>
      </c>
      <c r="X92" s="41">
        <v>1387.4155100000207</v>
      </c>
      <c r="Z92" s="38">
        <v>122381.265</v>
      </c>
      <c r="AA92" s="38">
        <v>125577</v>
      </c>
      <c r="AB92" s="30">
        <v>-25831.993100000007</v>
      </c>
      <c r="AC92" s="30">
        <v>-18686.881999999983</v>
      </c>
      <c r="AG92" s="38">
        <v>59870.619549999989</v>
      </c>
      <c r="AH92" s="38">
        <v>138877.99774999998</v>
      </c>
      <c r="AI92" s="34">
        <v>1431.8787600000078</v>
      </c>
      <c r="AJ92" s="34">
        <v>9335.2603500000223</v>
      </c>
    </row>
    <row r="93" spans="2:36" hidden="1" x14ac:dyDescent="0.4"/>
    <row r="94" spans="2:36" hidden="1" x14ac:dyDescent="0.4">
      <c r="K94" s="43"/>
      <c r="M94" s="45"/>
      <c r="P94" s="30"/>
      <c r="Q94" s="123"/>
      <c r="R94" s="45"/>
      <c r="T94" s="124"/>
      <c r="X94" s="45"/>
      <c r="AI94" s="30"/>
      <c r="AJ94" s="30"/>
    </row>
    <row r="95" spans="2:36" ht="15" hidden="1" thickBot="1" x14ac:dyDescent="0.45">
      <c r="L95" s="30"/>
      <c r="Q95" s="43"/>
      <c r="S95" s="43"/>
    </row>
    <row r="96" spans="2:36" ht="15" hidden="1" thickBot="1" x14ac:dyDescent="0.45">
      <c r="B96" s="125" t="s">
        <v>288</v>
      </c>
      <c r="C96" s="126"/>
      <c r="D96" s="127"/>
      <c r="E96" s="127"/>
      <c r="F96" s="127"/>
      <c r="G96" s="127"/>
      <c r="H96" s="127"/>
      <c r="I96" s="127"/>
      <c r="J96" s="126"/>
      <c r="K96" s="127"/>
      <c r="L96" s="127"/>
      <c r="M96" s="127"/>
      <c r="N96" s="127"/>
      <c r="O96" s="127"/>
      <c r="P96" s="127"/>
      <c r="Q96" s="127"/>
      <c r="R96" s="128"/>
      <c r="X96" s="128"/>
      <c r="Z96" s="127"/>
      <c r="AA96" s="127"/>
    </row>
    <row r="97" spans="2:29" ht="15" hidden="1" thickBot="1" x14ac:dyDescent="0.45">
      <c r="B97" s="129" t="s">
        <v>289</v>
      </c>
      <c r="R97" s="130"/>
      <c r="X97" s="130"/>
    </row>
    <row r="98" spans="2:29" ht="15" hidden="1" thickBot="1" x14ac:dyDescent="0.45">
      <c r="B98" s="129" t="s">
        <v>290</v>
      </c>
      <c r="R98" s="130"/>
      <c r="X98" s="130"/>
    </row>
    <row r="99" spans="2:29" ht="15" hidden="1" thickBot="1" x14ac:dyDescent="0.45">
      <c r="B99" s="129" t="s">
        <v>291</v>
      </c>
      <c r="R99" s="130"/>
      <c r="X99" s="130"/>
    </row>
    <row r="100" spans="2:29" ht="15" hidden="1" thickBot="1" x14ac:dyDescent="0.45">
      <c r="B100" s="129" t="s">
        <v>292</v>
      </c>
      <c r="R100" s="130"/>
      <c r="X100" s="130"/>
      <c r="AC100" s="1">
        <v>501</v>
      </c>
    </row>
    <row r="101" spans="2:29" ht="15" hidden="1" thickBot="1" x14ac:dyDescent="0.45">
      <c r="B101" s="129" t="s">
        <v>293</v>
      </c>
      <c r="R101" s="130"/>
      <c r="X101" s="130"/>
    </row>
    <row r="102" spans="2:29" ht="15" hidden="1" thickBot="1" x14ac:dyDescent="0.45">
      <c r="B102" s="131" t="s">
        <v>294</v>
      </c>
      <c r="R102" s="130"/>
      <c r="X102" s="130"/>
    </row>
    <row r="103" spans="2:29" ht="15" hidden="1" thickBot="1" x14ac:dyDescent="0.45">
      <c r="B103" s="129" t="s">
        <v>295</v>
      </c>
      <c r="R103" s="130"/>
      <c r="X103" s="130"/>
    </row>
    <row r="104" spans="2:29" ht="15" hidden="1" thickBot="1" x14ac:dyDescent="0.45">
      <c r="B104" s="129" t="s">
        <v>296</v>
      </c>
      <c r="R104" s="130"/>
      <c r="X104" s="130"/>
    </row>
    <row r="105" spans="2:29" ht="26.25" hidden="1" customHeight="1" x14ac:dyDescent="0.4">
      <c r="B105" s="141" t="s">
        <v>297</v>
      </c>
      <c r="C105" s="142"/>
      <c r="D105" s="142"/>
      <c r="E105" s="142"/>
      <c r="F105" s="142"/>
      <c r="G105" s="142"/>
      <c r="H105" s="142"/>
      <c r="I105" s="142"/>
      <c r="J105" s="142"/>
      <c r="K105" s="142"/>
      <c r="L105" s="142"/>
      <c r="M105" s="142"/>
      <c r="N105" s="142"/>
      <c r="O105" s="142"/>
      <c r="P105" s="142"/>
      <c r="Q105" s="142"/>
      <c r="R105" s="143"/>
    </row>
    <row r="106" spans="2:29" ht="15" hidden="1" thickBot="1" x14ac:dyDescent="0.45">
      <c r="B106" s="129" t="s">
        <v>298</v>
      </c>
      <c r="R106" s="130"/>
      <c r="X106" s="130"/>
    </row>
    <row r="107" spans="2:29" ht="29.4" hidden="1" customHeight="1" x14ac:dyDescent="0.4">
      <c r="B107" s="141" t="s">
        <v>299</v>
      </c>
      <c r="C107" s="142"/>
      <c r="D107" s="142"/>
      <c r="E107" s="142"/>
      <c r="F107" s="142"/>
      <c r="G107" s="142"/>
      <c r="H107" s="142"/>
      <c r="I107" s="142"/>
      <c r="J107" s="142"/>
      <c r="K107" s="142"/>
      <c r="L107" s="142"/>
      <c r="M107" s="142"/>
      <c r="N107" s="142"/>
      <c r="O107" s="142"/>
      <c r="P107" s="142"/>
      <c r="Q107" s="142"/>
      <c r="R107" s="143"/>
    </row>
    <row r="108" spans="2:29" ht="21.75" hidden="1" customHeight="1" x14ac:dyDescent="0.4">
      <c r="B108" s="141" t="s">
        <v>300</v>
      </c>
      <c r="C108" s="142"/>
      <c r="D108" s="142"/>
      <c r="E108" s="142"/>
      <c r="F108" s="142"/>
      <c r="G108" s="142"/>
      <c r="H108" s="142"/>
      <c r="I108" s="142"/>
      <c r="J108" s="142"/>
      <c r="K108" s="142"/>
      <c r="L108" s="142"/>
      <c r="M108" s="142"/>
      <c r="N108" s="142"/>
      <c r="O108" s="142"/>
      <c r="P108" s="142"/>
      <c r="Q108" s="142"/>
      <c r="R108" s="143"/>
    </row>
    <row r="109" spans="2:29" ht="15" hidden="1" thickBot="1" x14ac:dyDescent="0.45">
      <c r="B109" s="141" t="s">
        <v>301</v>
      </c>
      <c r="C109" s="142"/>
      <c r="D109" s="142"/>
      <c r="E109" s="142"/>
      <c r="F109" s="142"/>
      <c r="G109" s="142"/>
      <c r="H109" s="142"/>
      <c r="I109" s="142"/>
      <c r="J109" s="142"/>
      <c r="K109" s="142"/>
      <c r="L109" s="142"/>
      <c r="M109" s="142"/>
      <c r="N109" s="142"/>
      <c r="O109" s="142"/>
      <c r="P109" s="142"/>
      <c r="Q109" s="142"/>
      <c r="R109" s="143"/>
    </row>
    <row r="110" spans="2:29" ht="15" hidden="1" thickBot="1" x14ac:dyDescent="0.45">
      <c r="B110" s="141" t="s">
        <v>302</v>
      </c>
      <c r="C110" s="142"/>
      <c r="D110" s="142"/>
      <c r="E110" s="142"/>
      <c r="F110" s="142"/>
      <c r="G110" s="142"/>
      <c r="H110" s="142"/>
      <c r="I110" s="142"/>
      <c r="J110" s="142"/>
      <c r="K110" s="142"/>
      <c r="L110" s="142"/>
      <c r="M110" s="142"/>
      <c r="N110" s="142"/>
      <c r="O110" s="142"/>
      <c r="P110" s="142"/>
      <c r="Q110" s="142"/>
      <c r="R110" s="143"/>
    </row>
    <row r="111" spans="2:29" ht="43.85" hidden="1" customHeight="1" thickBot="1" x14ac:dyDescent="0.45">
      <c r="B111" s="144" t="s">
        <v>303</v>
      </c>
      <c r="C111" s="145"/>
      <c r="D111" s="145"/>
      <c r="E111" s="145"/>
      <c r="F111" s="145"/>
      <c r="G111" s="145"/>
      <c r="H111" s="145"/>
      <c r="I111" s="145"/>
      <c r="J111" s="145"/>
      <c r="K111" s="145"/>
      <c r="L111" s="145"/>
      <c r="M111" s="145"/>
      <c r="N111" s="145"/>
      <c r="O111" s="145"/>
      <c r="P111" s="145"/>
      <c r="Q111" s="145"/>
      <c r="R111" s="146"/>
    </row>
    <row r="112" spans="2:29" ht="15" hidden="1" thickBot="1" x14ac:dyDescent="0.45">
      <c r="B112" s="131" t="s">
        <v>304</v>
      </c>
      <c r="R112" s="130"/>
      <c r="X112" s="130"/>
    </row>
    <row r="113" spans="2:27" ht="15" hidden="1" thickBot="1" x14ac:dyDescent="0.45">
      <c r="B113" s="129" t="s">
        <v>305</v>
      </c>
      <c r="R113" s="130"/>
      <c r="X113" s="130"/>
    </row>
    <row r="114" spans="2:27" ht="40.200000000000003" hidden="1" customHeight="1" x14ac:dyDescent="0.4">
      <c r="B114" s="141" t="s">
        <v>306</v>
      </c>
      <c r="C114" s="142"/>
      <c r="D114" s="142"/>
      <c r="E114" s="142"/>
      <c r="F114" s="142"/>
      <c r="G114" s="142"/>
      <c r="H114" s="142"/>
      <c r="I114" s="142"/>
      <c r="J114" s="142"/>
      <c r="K114" s="142"/>
      <c r="L114" s="142"/>
      <c r="M114" s="142"/>
      <c r="N114" s="142"/>
      <c r="O114" s="142"/>
      <c r="P114" s="142"/>
      <c r="Q114" s="142"/>
      <c r="R114" s="143"/>
    </row>
    <row r="115" spans="2:27" ht="15" hidden="1" thickBot="1" x14ac:dyDescent="0.45">
      <c r="B115" s="129" t="s">
        <v>307</v>
      </c>
      <c r="R115" s="130"/>
      <c r="X115" s="130"/>
    </row>
    <row r="116" spans="2:27" ht="15" hidden="1" thickBot="1" x14ac:dyDescent="0.45">
      <c r="B116" s="129" t="s">
        <v>308</v>
      </c>
      <c r="R116" s="130"/>
      <c r="X116" s="130"/>
    </row>
    <row r="117" spans="2:27" ht="15" hidden="1" thickBot="1" x14ac:dyDescent="0.45">
      <c r="B117" s="129" t="s">
        <v>309</v>
      </c>
      <c r="R117" s="130"/>
      <c r="X117" s="130"/>
    </row>
    <row r="118" spans="2:27" ht="15" hidden="1" thickBot="1" x14ac:dyDescent="0.45">
      <c r="B118" s="129" t="s">
        <v>310</v>
      </c>
      <c r="R118" s="130"/>
      <c r="X118" s="130"/>
    </row>
    <row r="119" spans="2:27" ht="15" hidden="1" thickBot="1" x14ac:dyDescent="0.45">
      <c r="B119" s="141" t="s">
        <v>311</v>
      </c>
      <c r="C119" s="142"/>
      <c r="D119" s="142"/>
      <c r="E119" s="142"/>
      <c r="F119" s="142"/>
      <c r="G119" s="142"/>
      <c r="H119" s="142"/>
      <c r="I119" s="142"/>
      <c r="J119" s="142"/>
      <c r="K119" s="142"/>
      <c r="L119" s="142"/>
      <c r="M119" s="142"/>
      <c r="N119" s="142"/>
      <c r="O119" s="142"/>
      <c r="P119" s="142"/>
      <c r="Q119" s="142"/>
      <c r="R119" s="143"/>
    </row>
    <row r="120" spans="2:27" ht="15" hidden="1" thickBot="1" x14ac:dyDescent="0.45">
      <c r="B120" s="131" t="s">
        <v>312</v>
      </c>
      <c r="R120" s="130"/>
      <c r="X120" s="130"/>
    </row>
    <row r="121" spans="2:27" ht="45.75" hidden="1" customHeight="1" x14ac:dyDescent="0.4">
      <c r="B121" s="141" t="s">
        <v>313</v>
      </c>
      <c r="C121" s="142"/>
      <c r="D121" s="142"/>
      <c r="E121" s="142"/>
      <c r="F121" s="142"/>
      <c r="G121" s="142"/>
      <c r="H121" s="142"/>
      <c r="I121" s="142"/>
      <c r="J121" s="142"/>
      <c r="K121" s="142"/>
      <c r="L121" s="142"/>
      <c r="M121" s="142"/>
      <c r="N121" s="142"/>
      <c r="O121" s="142"/>
      <c r="P121" s="142"/>
      <c r="Q121" s="142"/>
      <c r="R121" s="143"/>
    </row>
    <row r="122" spans="2:27" ht="136.85" hidden="1" customHeight="1" thickBot="1" x14ac:dyDescent="0.45">
      <c r="B122" s="144" t="s">
        <v>314</v>
      </c>
      <c r="C122" s="145"/>
      <c r="D122" s="145"/>
      <c r="E122" s="145"/>
      <c r="F122" s="145"/>
      <c r="G122" s="145"/>
      <c r="H122" s="145"/>
      <c r="I122" s="145"/>
      <c r="J122" s="145"/>
      <c r="K122" s="145"/>
      <c r="L122" s="145"/>
      <c r="M122" s="145"/>
      <c r="N122" s="145"/>
      <c r="O122" s="145"/>
      <c r="P122" s="145"/>
      <c r="Q122" s="145"/>
      <c r="R122" s="146"/>
    </row>
    <row r="123" spans="2:27" hidden="1" x14ac:dyDescent="0.4">
      <c r="B123" s="132"/>
      <c r="C123" s="132"/>
      <c r="D123" s="132"/>
      <c r="E123" s="132"/>
      <c r="F123" s="132"/>
      <c r="G123" s="132"/>
      <c r="H123" s="132"/>
      <c r="I123" s="132"/>
      <c r="J123" s="132"/>
      <c r="K123" s="132"/>
      <c r="L123" s="132"/>
      <c r="M123" s="132"/>
      <c r="N123" s="132"/>
      <c r="O123" s="132"/>
      <c r="P123" s="132"/>
      <c r="Q123" s="132"/>
      <c r="R123" s="132"/>
      <c r="U123" s="43"/>
      <c r="X123" s="132"/>
      <c r="Z123" s="132"/>
      <c r="AA123" s="132"/>
    </row>
    <row r="124" spans="2:27" hidden="1" x14ac:dyDescent="0.4">
      <c r="B124" s="133"/>
    </row>
    <row r="125" spans="2:27" ht="32.25" hidden="1" customHeight="1" x14ac:dyDescent="0.4">
      <c r="B125" s="142"/>
      <c r="C125" s="142"/>
      <c r="D125" s="142"/>
      <c r="E125" s="142"/>
      <c r="F125" s="142"/>
      <c r="G125" s="142"/>
      <c r="H125" s="142"/>
      <c r="I125" s="142"/>
      <c r="J125" s="142"/>
      <c r="K125" s="142"/>
      <c r="L125" s="142"/>
      <c r="M125" s="142"/>
      <c r="N125" s="142"/>
      <c r="O125" s="142"/>
      <c r="P125" s="142"/>
      <c r="Q125" s="142"/>
      <c r="R125" s="142"/>
    </row>
    <row r="126" spans="2:27" hidden="1" x14ac:dyDescent="0.4">
      <c r="B126" s="133"/>
    </row>
    <row r="127" spans="2:27" hidden="1" x14ac:dyDescent="0.4">
      <c r="K127" s="30"/>
      <c r="L127" s="30"/>
    </row>
    <row r="128" spans="2:27" hidden="1" x14ac:dyDescent="0.4"/>
    <row r="129" spans="11:12" hidden="1" x14ac:dyDescent="0.4">
      <c r="K129" s="30"/>
      <c r="L129" s="30"/>
    </row>
    <row r="130" spans="11:12" hidden="1" x14ac:dyDescent="0.4">
      <c r="K130" s="30"/>
    </row>
    <row r="131" spans="11:12" hidden="1" x14ac:dyDescent="0.4"/>
    <row r="132" spans="11:12" hidden="1" x14ac:dyDescent="0.4"/>
    <row r="133" spans="11:12" hidden="1" x14ac:dyDescent="0.4"/>
    <row r="134" spans="11:12" hidden="1" x14ac:dyDescent="0.4"/>
    <row r="135" spans="11:12" hidden="1" x14ac:dyDescent="0.4"/>
    <row r="136" spans="11:12" hidden="1" x14ac:dyDescent="0.4"/>
    <row r="137" spans="11:12" hidden="1" x14ac:dyDescent="0.4"/>
    <row r="138" spans="11:12" hidden="1" x14ac:dyDescent="0.4"/>
    <row r="139" spans="11:12" hidden="1" x14ac:dyDescent="0.4"/>
    <row r="140" spans="11:12" hidden="1" x14ac:dyDescent="0.4"/>
    <row r="141" spans="11:12" hidden="1" x14ac:dyDescent="0.4"/>
    <row r="142" spans="11:12" hidden="1" x14ac:dyDescent="0.4"/>
    <row r="143" spans="11:12" hidden="1" x14ac:dyDescent="0.4"/>
    <row r="144" spans="11:12" hidden="1" x14ac:dyDescent="0.4"/>
    <row r="145" hidden="1" x14ac:dyDescent="0.4"/>
    <row r="146" hidden="1" x14ac:dyDescent="0.4"/>
    <row r="147" hidden="1" x14ac:dyDescent="0.4"/>
    <row r="148" hidden="1" x14ac:dyDescent="0.4"/>
    <row r="149" hidden="1" x14ac:dyDescent="0.4"/>
    <row r="150" hidden="1" x14ac:dyDescent="0.4"/>
    <row r="151" hidden="1" x14ac:dyDescent="0.4"/>
    <row r="152" hidden="1" x14ac:dyDescent="0.4"/>
    <row r="153" hidden="1" x14ac:dyDescent="0.4"/>
    <row r="154" hidden="1" x14ac:dyDescent="0.4"/>
    <row r="155" hidden="1" x14ac:dyDescent="0.4"/>
    <row r="156" hidden="1" x14ac:dyDescent="0.4"/>
    <row r="157" hidden="1" x14ac:dyDescent="0.4"/>
    <row r="158" hidden="1" x14ac:dyDescent="0.4"/>
    <row r="159" hidden="1" x14ac:dyDescent="0.4"/>
    <row r="160" hidden="1" x14ac:dyDescent="0.4"/>
    <row r="161" hidden="1" x14ac:dyDescent="0.4"/>
    <row r="162" hidden="1" x14ac:dyDescent="0.4"/>
    <row r="163" hidden="1" x14ac:dyDescent="0.4"/>
    <row r="164" hidden="1" x14ac:dyDescent="0.4"/>
    <row r="165" hidden="1" x14ac:dyDescent="0.4"/>
    <row r="166" hidden="1" x14ac:dyDescent="0.4"/>
    <row r="167" hidden="1" x14ac:dyDescent="0.4"/>
    <row r="168" hidden="1" x14ac:dyDescent="0.4"/>
    <row r="169" hidden="1" x14ac:dyDescent="0.4"/>
    <row r="170" hidden="1" x14ac:dyDescent="0.4"/>
    <row r="171" hidden="1" x14ac:dyDescent="0.4"/>
    <row r="172" hidden="1" x14ac:dyDescent="0.4"/>
    <row r="173" hidden="1" x14ac:dyDescent="0.4"/>
    <row r="174" hidden="1" x14ac:dyDescent="0.4"/>
    <row r="175" hidden="1" x14ac:dyDescent="0.4"/>
    <row r="176" hidden="1" x14ac:dyDescent="0.4"/>
    <row r="177" hidden="1" x14ac:dyDescent="0.4"/>
    <row r="178" hidden="1" x14ac:dyDescent="0.4"/>
    <row r="179" hidden="1" x14ac:dyDescent="0.4"/>
    <row r="180" hidden="1" x14ac:dyDescent="0.4"/>
    <row r="181" hidden="1" x14ac:dyDescent="0.4"/>
    <row r="182" hidden="1" x14ac:dyDescent="0.4"/>
    <row r="183" hidden="1" x14ac:dyDescent="0.4"/>
    <row r="184" hidden="1" x14ac:dyDescent="0.4"/>
    <row r="185" hidden="1" x14ac:dyDescent="0.4"/>
    <row r="186" hidden="1" x14ac:dyDescent="0.4"/>
    <row r="187" hidden="1" x14ac:dyDescent="0.4"/>
  </sheetData>
  <mergeCells count="38">
    <mergeCell ref="D6:I6"/>
    <mergeCell ref="K6:N6"/>
    <mergeCell ref="P6:W6"/>
    <mergeCell ref="AG6:AJ6"/>
    <mergeCell ref="D7:I7"/>
    <mergeCell ref="K7:N7"/>
    <mergeCell ref="P7:W7"/>
    <mergeCell ref="AG7:AH7"/>
    <mergeCell ref="AI7:AJ7"/>
    <mergeCell ref="D32:I32"/>
    <mergeCell ref="K32:N32"/>
    <mergeCell ref="P32:W32"/>
    <mergeCell ref="AG32:AJ32"/>
    <mergeCell ref="D33:I33"/>
    <mergeCell ref="K33:N33"/>
    <mergeCell ref="P33:W33"/>
    <mergeCell ref="AG33:AH33"/>
    <mergeCell ref="AI33:AJ33"/>
    <mergeCell ref="B111:R111"/>
    <mergeCell ref="D42:I42"/>
    <mergeCell ref="K42:N42"/>
    <mergeCell ref="P42:W42"/>
    <mergeCell ref="AG42:AJ42"/>
    <mergeCell ref="D43:I43"/>
    <mergeCell ref="K43:N43"/>
    <mergeCell ref="P43:W43"/>
    <mergeCell ref="AG43:AH43"/>
    <mergeCell ref="AI43:AJ43"/>
    <mergeCell ref="B105:R105"/>
    <mergeCell ref="B107:R107"/>
    <mergeCell ref="B108:R108"/>
    <mergeCell ref="B109:R109"/>
    <mergeCell ref="B110:R110"/>
    <mergeCell ref="B114:R114"/>
    <mergeCell ref="B119:R119"/>
    <mergeCell ref="B121:R121"/>
    <mergeCell ref="B122:R122"/>
    <mergeCell ref="B125:R125"/>
  </mergeCells>
  <pageMargins left="0.70866141732283472" right="0.70866141732283472" top="0.74803149606299213" bottom="0.74803149606299213" header="0.31496062992125984" footer="0.31496062992125984"/>
  <pageSetup paperSize="9" scale="65"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22180-BC9D-4CB0-97D5-18CEC30ABC12}">
  <sheetPr>
    <pageSetUpPr fitToPage="1"/>
  </sheetPr>
  <dimension ref="A1:Q72"/>
  <sheetViews>
    <sheetView zoomScaleNormal="100" workbookViewId="0">
      <pane ySplit="3" topLeftCell="A4" activePane="bottomLeft" state="frozen"/>
      <selection activeCell="E9" sqref="E9"/>
      <selection pane="bottomLeft" activeCell="U80" sqref="U80"/>
    </sheetView>
  </sheetViews>
  <sheetFormatPr defaultColWidth="9.07421875" defaultRowHeight="12.45" x14ac:dyDescent="0.3"/>
  <cols>
    <col min="1" max="1" width="41.53515625" style="156" bestFit="1" customWidth="1"/>
    <col min="2" max="2" width="3.07421875" style="156" hidden="1" customWidth="1"/>
    <col min="3" max="4" width="15" style="156" hidden="1" customWidth="1"/>
    <col min="5" max="5" width="3.53515625" style="156" customWidth="1"/>
    <col min="6" max="6" width="8.53515625" style="156" bestFit="1" customWidth="1"/>
    <col min="7" max="7" width="8.69140625" style="156" bestFit="1" customWidth="1"/>
    <col min="8" max="8" width="3.69140625" style="156" bestFit="1" customWidth="1"/>
    <col min="9" max="10" width="14.3046875" style="156" hidden="1" customWidth="1"/>
    <col min="11" max="11" width="9.07421875" style="277"/>
    <col min="12" max="12" width="9.07421875" style="156"/>
    <col min="13" max="13" width="2.69140625" style="156" hidden="1" customWidth="1"/>
    <col min="14" max="14" width="13.84375" style="156" hidden="1" customWidth="1"/>
    <col min="15" max="15" width="13.69140625" style="156" hidden="1" customWidth="1"/>
    <col min="16" max="16" width="2" style="156" hidden="1" customWidth="1"/>
    <col min="17" max="17" width="54.53515625" style="156" hidden="1" customWidth="1"/>
    <col min="18" max="18" width="0" style="156" hidden="1" customWidth="1"/>
    <col min="19" max="16384" width="9.07421875" style="156"/>
  </cols>
  <sheetData>
    <row r="1" spans="1:17" x14ac:dyDescent="0.3">
      <c r="A1" s="154" t="str">
        <f>+[8]SoCNE!A1</f>
        <v>2020-21 Accounts as at 30/09/20</v>
      </c>
      <c r="B1" s="154"/>
      <c r="C1" s="154"/>
      <c r="D1" s="154"/>
      <c r="E1" s="154"/>
      <c r="F1" s="154"/>
      <c r="G1" s="155"/>
      <c r="I1" s="157" t="s">
        <v>315</v>
      </c>
      <c r="J1" s="158"/>
      <c r="K1" s="159"/>
      <c r="L1" s="160"/>
      <c r="N1" s="161" t="s">
        <v>316</v>
      </c>
      <c r="O1" s="162" t="s">
        <v>317</v>
      </c>
      <c r="Q1" s="163" t="s">
        <v>318</v>
      </c>
    </row>
    <row r="2" spans="1:17" x14ac:dyDescent="0.3">
      <c r="A2" s="154" t="s">
        <v>319</v>
      </c>
      <c r="B2" s="154"/>
      <c r="C2" s="154"/>
      <c r="D2" s="154"/>
      <c r="E2" s="154"/>
      <c r="F2" s="154"/>
      <c r="G2" s="155"/>
      <c r="K2" s="164" t="s">
        <v>7</v>
      </c>
      <c r="L2" s="165"/>
      <c r="N2" s="166" t="s">
        <v>320</v>
      </c>
      <c r="O2" s="167" t="s">
        <v>321</v>
      </c>
      <c r="Q2" s="168"/>
    </row>
    <row r="3" spans="1:17" x14ac:dyDescent="0.3">
      <c r="A3" s="169"/>
      <c r="B3" s="169"/>
      <c r="C3" s="169"/>
      <c r="D3" s="169"/>
      <c r="E3" s="169"/>
      <c r="F3" s="169"/>
      <c r="G3" s="169"/>
      <c r="K3" s="170"/>
      <c r="L3" s="171"/>
      <c r="N3" s="172"/>
      <c r="O3" s="173"/>
      <c r="Q3" s="168"/>
    </row>
    <row r="4" spans="1:17" ht="12.9" x14ac:dyDescent="0.35">
      <c r="A4" s="174" t="s">
        <v>322</v>
      </c>
      <c r="B4" s="175"/>
      <c r="C4" s="175"/>
      <c r="D4" s="175"/>
      <c r="E4" s="175"/>
      <c r="F4" s="175"/>
      <c r="H4" s="176"/>
      <c r="K4" s="170"/>
      <c r="L4" s="171"/>
      <c r="N4" s="172"/>
      <c r="O4" s="177"/>
      <c r="Q4" s="168"/>
    </row>
    <row r="5" spans="1:17" ht="12.9" x14ac:dyDescent="0.3">
      <c r="A5" s="178" t="s">
        <v>323</v>
      </c>
      <c r="B5" s="179">
        <v>7</v>
      </c>
      <c r="C5" s="180">
        <f>SUM('[8]Extended T.B.'!I251:I262)+SUM('[8]Extended T.B.'!I264:I280)-'[8]Extended T.B.'!I273-C10</f>
        <v>1371172.9099999997</v>
      </c>
      <c r="D5" s="178"/>
      <c r="E5" s="178"/>
      <c r="F5" s="181">
        <f>ROUND(C5/1000,0)</f>
        <v>1371</v>
      </c>
      <c r="G5" s="178"/>
      <c r="H5" s="182"/>
      <c r="I5" s="183">
        <v>5979</v>
      </c>
      <c r="J5" s="183"/>
      <c r="K5" s="184">
        <v>1248</v>
      </c>
      <c r="L5" s="185"/>
      <c r="M5" s="178"/>
      <c r="N5" s="186">
        <f>F5-K5</f>
        <v>123</v>
      </c>
      <c r="O5" s="187">
        <f>N5/K5</f>
        <v>9.8557692307692304E-2</v>
      </c>
      <c r="P5" s="178"/>
      <c r="Q5" s="188"/>
    </row>
    <row r="6" spans="1:17" s="198" customFormat="1" ht="12.9" x14ac:dyDescent="0.3">
      <c r="A6" s="189" t="s">
        <v>324</v>
      </c>
      <c r="B6" s="190">
        <v>8</v>
      </c>
      <c r="C6" s="191">
        <f>+'[8]Extended T.B.'!I250+'[8]Extended T.B.'!I273</f>
        <v>65360.159999999683</v>
      </c>
      <c r="D6" s="189"/>
      <c r="E6" s="189"/>
      <c r="F6" s="192">
        <f>ROUND(C6/1000,0)</f>
        <v>65</v>
      </c>
      <c r="G6" s="189"/>
      <c r="H6" s="193"/>
      <c r="I6" s="194">
        <v>0</v>
      </c>
      <c r="J6" s="195"/>
      <c r="K6" s="196">
        <v>74</v>
      </c>
      <c r="L6" s="197"/>
      <c r="M6" s="189"/>
      <c r="N6" s="186">
        <f>F6-K6</f>
        <v>-9</v>
      </c>
      <c r="O6" s="187">
        <f>N6/K6</f>
        <v>-0.12162162162162163</v>
      </c>
      <c r="P6" s="189"/>
      <c r="Q6" s="188"/>
    </row>
    <row r="7" spans="1:17" ht="12.9" x14ac:dyDescent="0.35">
      <c r="A7" s="174" t="s">
        <v>325</v>
      </c>
      <c r="B7" s="199">
        <v>3</v>
      </c>
      <c r="C7" s="200"/>
      <c r="D7" s="201">
        <f>SUM(C5:C6)</f>
        <v>1436533.0699999994</v>
      </c>
      <c r="G7" s="202">
        <f>SUM(F5:F6)</f>
        <v>1436</v>
      </c>
      <c r="H7" s="203"/>
      <c r="I7" s="204"/>
      <c r="J7" s="202">
        <f>SUM(I5:I6)</f>
        <v>5979</v>
      </c>
      <c r="K7" s="205"/>
      <c r="L7" s="206">
        <f>SUM(K5:K6)</f>
        <v>1322</v>
      </c>
      <c r="N7" s="172"/>
      <c r="O7" s="177"/>
      <c r="Q7" s="168"/>
    </row>
    <row r="8" spans="1:17" ht="12.9" x14ac:dyDescent="0.35">
      <c r="A8" s="174"/>
      <c r="B8" s="199"/>
      <c r="C8" s="200"/>
      <c r="D8" s="200"/>
      <c r="F8" s="202"/>
      <c r="H8" s="176"/>
      <c r="I8" s="204"/>
      <c r="J8" s="204"/>
      <c r="K8" s="207"/>
      <c r="L8" s="171"/>
      <c r="N8" s="172"/>
      <c r="O8" s="177"/>
      <c r="Q8" s="168"/>
    </row>
    <row r="9" spans="1:17" ht="12.9" x14ac:dyDescent="0.35">
      <c r="A9" s="174" t="s">
        <v>326</v>
      </c>
      <c r="B9" s="208"/>
      <c r="C9" s="200"/>
      <c r="D9" s="200"/>
      <c r="F9" s="202"/>
      <c r="H9" s="176"/>
      <c r="I9" s="204"/>
      <c r="J9" s="204"/>
      <c r="K9" s="207"/>
      <c r="L9" s="171"/>
      <c r="N9" s="172"/>
      <c r="O9" s="177"/>
      <c r="P9" s="174"/>
      <c r="Q9" s="168"/>
    </row>
    <row r="10" spans="1:17" ht="12.9" x14ac:dyDescent="0.35">
      <c r="A10" s="176" t="s">
        <v>327</v>
      </c>
      <c r="B10" s="209" t="s">
        <v>328</v>
      </c>
      <c r="C10" s="210">
        <f>'[8]Held for Transfer 7.1'!D12</f>
        <v>0</v>
      </c>
      <c r="D10" s="210"/>
      <c r="E10" s="176"/>
      <c r="F10" s="211">
        <f>ROUND(C10/1000,0)</f>
        <v>0</v>
      </c>
      <c r="G10" s="176"/>
      <c r="H10" s="203"/>
      <c r="I10" s="212">
        <v>0</v>
      </c>
      <c r="J10" s="212"/>
      <c r="K10" s="213">
        <v>0</v>
      </c>
      <c r="L10" s="214"/>
      <c r="M10" s="176"/>
      <c r="N10" s="186"/>
      <c r="O10" s="187"/>
      <c r="Q10" s="168"/>
    </row>
    <row r="11" spans="1:17" ht="12.9" x14ac:dyDescent="0.35">
      <c r="A11" s="176" t="s">
        <v>329</v>
      </c>
      <c r="B11" s="215"/>
      <c r="C11" s="210">
        <v>0</v>
      </c>
      <c r="D11" s="210"/>
      <c r="E11" s="176"/>
      <c r="F11" s="211">
        <f>ROUND(C11/1000,0)</f>
        <v>0</v>
      </c>
      <c r="G11" s="176"/>
      <c r="H11" s="176"/>
      <c r="I11" s="212">
        <v>0</v>
      </c>
      <c r="J11" s="212"/>
      <c r="K11" s="213">
        <v>0</v>
      </c>
      <c r="L11" s="214"/>
      <c r="M11" s="176"/>
      <c r="N11" s="186"/>
      <c r="O11" s="187"/>
      <c r="Q11" s="168"/>
    </row>
    <row r="12" spans="1:17" ht="12.9" x14ac:dyDescent="0.3">
      <c r="A12" s="178" t="s">
        <v>330</v>
      </c>
      <c r="B12" s="179">
        <v>11</v>
      </c>
      <c r="C12" s="180">
        <f>SUM('[8]Extended T.B.'!I281:I302)+SUM('[8]Extended T.B.'!I344)</f>
        <v>3199679.7800000003</v>
      </c>
      <c r="D12" s="180"/>
      <c r="E12" s="178"/>
      <c r="F12" s="181">
        <f>ROUND(C12/1000,0)</f>
        <v>3200</v>
      </c>
      <c r="G12" s="216"/>
      <c r="H12" s="182"/>
      <c r="I12" s="183">
        <v>1917</v>
      </c>
      <c r="J12" s="183"/>
      <c r="K12" s="184">
        <v>2545</v>
      </c>
      <c r="L12" s="217"/>
      <c r="M12" s="178"/>
      <c r="N12" s="186">
        <f>F12-K12</f>
        <v>655</v>
      </c>
      <c r="O12" s="187">
        <f>N12/K12</f>
        <v>0.25736738703339884</v>
      </c>
      <c r="P12" s="178"/>
      <c r="Q12" s="188"/>
    </row>
    <row r="13" spans="1:17" ht="12.9" x14ac:dyDescent="0.35">
      <c r="B13" s="199"/>
      <c r="C13" s="200"/>
      <c r="D13" s="200"/>
      <c r="F13" s="202"/>
      <c r="G13" s="218"/>
      <c r="H13" s="203"/>
      <c r="I13" s="204"/>
      <c r="J13" s="204"/>
      <c r="K13" s="207"/>
      <c r="L13" s="219"/>
      <c r="N13" s="172"/>
      <c r="O13" s="177"/>
      <c r="Q13" s="168"/>
    </row>
    <row r="14" spans="1:17" ht="12.9" x14ac:dyDescent="0.35">
      <c r="A14" s="174" t="s">
        <v>331</v>
      </c>
      <c r="B14" s="199"/>
      <c r="C14" s="200"/>
      <c r="D14" s="200"/>
      <c r="F14" s="202"/>
      <c r="G14" s="218"/>
      <c r="H14" s="203"/>
      <c r="I14" s="204"/>
      <c r="J14" s="204"/>
      <c r="K14" s="207"/>
      <c r="L14" s="219"/>
      <c r="N14" s="172"/>
      <c r="O14" s="177"/>
      <c r="Q14" s="168"/>
    </row>
    <row r="15" spans="1:17" ht="12.9" x14ac:dyDescent="0.35">
      <c r="A15" s="176" t="s">
        <v>332</v>
      </c>
      <c r="B15" s="215"/>
      <c r="C15" s="210">
        <v>0</v>
      </c>
      <c r="D15" s="210"/>
      <c r="E15" s="176"/>
      <c r="F15" s="211">
        <f>ROUND(C15/1000,0)</f>
        <v>0</v>
      </c>
      <c r="G15" s="203"/>
      <c r="H15" s="176"/>
      <c r="I15" s="212">
        <v>0</v>
      </c>
      <c r="J15" s="212"/>
      <c r="K15" s="213">
        <v>0</v>
      </c>
      <c r="L15" s="220"/>
      <c r="M15" s="176"/>
      <c r="N15" s="186"/>
      <c r="O15" s="187"/>
      <c r="Q15" s="168"/>
    </row>
    <row r="16" spans="1:17" ht="12.9" x14ac:dyDescent="0.35">
      <c r="A16" s="156" t="s">
        <v>333</v>
      </c>
      <c r="B16" s="199">
        <v>12</v>
      </c>
      <c r="C16" s="221">
        <f>SUM('[8]Extended T.B.'!I303:I311)</f>
        <v>602946.39</v>
      </c>
      <c r="D16" s="222"/>
      <c r="E16" s="218"/>
      <c r="F16" s="223">
        <f>ROUND(C16/1000,0)</f>
        <v>603</v>
      </c>
      <c r="G16" s="218"/>
      <c r="H16" s="203"/>
      <c r="I16" s="224">
        <v>254</v>
      </c>
      <c r="J16" s="204"/>
      <c r="K16" s="225">
        <v>210</v>
      </c>
      <c r="L16" s="219"/>
      <c r="N16" s="186">
        <f>F16-K16</f>
        <v>393</v>
      </c>
      <c r="O16" s="187">
        <f>N16/K16</f>
        <v>1.8714285714285714</v>
      </c>
      <c r="Q16" s="226"/>
    </row>
    <row r="17" spans="1:17" ht="12.9" x14ac:dyDescent="0.35">
      <c r="A17" s="174" t="s">
        <v>334</v>
      </c>
      <c r="B17" s="199"/>
      <c r="C17" s="222"/>
      <c r="D17" s="227">
        <f>SUM(C10:C16)</f>
        <v>3802626.1700000004</v>
      </c>
      <c r="G17" s="223">
        <f>SUM(F10:F16)</f>
        <v>3803</v>
      </c>
      <c r="H17" s="176"/>
      <c r="I17" s="204"/>
      <c r="J17" s="224">
        <f>SUM(I10:I16)</f>
        <v>2171</v>
      </c>
      <c r="K17" s="205"/>
      <c r="L17" s="228">
        <f>SUM(K10:K16)</f>
        <v>2755</v>
      </c>
      <c r="N17" s="172"/>
      <c r="O17" s="177"/>
      <c r="Q17" s="168"/>
    </row>
    <row r="18" spans="1:17" ht="12.9" x14ac:dyDescent="0.35">
      <c r="A18" s="174"/>
      <c r="B18" s="199"/>
      <c r="C18" s="222"/>
      <c r="D18" s="229"/>
      <c r="G18" s="202"/>
      <c r="H18" s="176"/>
      <c r="I18" s="204"/>
      <c r="J18" s="204"/>
      <c r="K18" s="205"/>
      <c r="L18" s="206"/>
      <c r="N18" s="172"/>
      <c r="O18" s="177"/>
      <c r="Q18" s="168"/>
    </row>
    <row r="19" spans="1:17" ht="12.9" x14ac:dyDescent="0.35">
      <c r="A19" s="174" t="s">
        <v>335</v>
      </c>
      <c r="B19" s="199"/>
      <c r="C19" s="222"/>
      <c r="D19" s="229">
        <f>+D7+D17</f>
        <v>5239159.24</v>
      </c>
      <c r="G19" s="230">
        <f>+G7+G17</f>
        <v>5239</v>
      </c>
      <c r="H19" s="176"/>
      <c r="I19" s="204"/>
      <c r="J19" s="204">
        <f>+J7+J17</f>
        <v>8150</v>
      </c>
      <c r="K19" s="205"/>
      <c r="L19" s="231">
        <f>+L7+L17</f>
        <v>4077</v>
      </c>
      <c r="N19" s="172"/>
      <c r="O19" s="177"/>
      <c r="Q19" s="168"/>
    </row>
    <row r="20" spans="1:17" ht="12.9" x14ac:dyDescent="0.35">
      <c r="A20" s="174"/>
      <c r="B20" s="199"/>
      <c r="C20" s="222"/>
      <c r="D20" s="201"/>
      <c r="F20" s="202"/>
      <c r="H20" s="176"/>
      <c r="I20" s="204"/>
      <c r="J20" s="204"/>
      <c r="K20" s="207"/>
      <c r="L20" s="171"/>
      <c r="N20" s="172"/>
      <c r="O20" s="177"/>
      <c r="Q20" s="168"/>
    </row>
    <row r="21" spans="1:17" ht="12.9" x14ac:dyDescent="0.35">
      <c r="A21" s="174" t="s">
        <v>336</v>
      </c>
      <c r="B21" s="199"/>
      <c r="C21" s="222"/>
      <c r="D21" s="200"/>
      <c r="F21" s="202"/>
      <c r="G21" s="218"/>
      <c r="H21" s="176"/>
      <c r="I21" s="204"/>
      <c r="J21" s="204"/>
      <c r="K21" s="207"/>
      <c r="L21" s="219"/>
      <c r="N21" s="172"/>
      <c r="O21" s="177"/>
      <c r="Q21" s="168"/>
    </row>
    <row r="22" spans="1:17" ht="12.9" x14ac:dyDescent="0.3">
      <c r="A22" s="178" t="s">
        <v>337</v>
      </c>
      <c r="B22" s="179">
        <v>13</v>
      </c>
      <c r="C22" s="232">
        <f>SUM('[8]Extended T.B.'!I312:I340)+SUM('[8]Extended T.B.'!I352)</f>
        <v>-3496001.86</v>
      </c>
      <c r="D22" s="180"/>
      <c r="E22" s="178"/>
      <c r="F22" s="181">
        <f>ROUND(C22/1000,0)</f>
        <v>-3496</v>
      </c>
      <c r="G22" s="233"/>
      <c r="H22" s="182"/>
      <c r="I22" s="183">
        <v>-7703</v>
      </c>
      <c r="J22" s="183"/>
      <c r="K22" s="184">
        <v>-4163</v>
      </c>
      <c r="L22" s="234"/>
      <c r="M22" s="178"/>
      <c r="N22" s="186">
        <f>F22-K22</f>
        <v>667</v>
      </c>
      <c r="O22" s="187">
        <f>N22/K22</f>
        <v>-0.16022099447513813</v>
      </c>
      <c r="P22" s="178"/>
      <c r="Q22" s="188"/>
    </row>
    <row r="23" spans="1:17" ht="12.9" x14ac:dyDescent="0.35">
      <c r="A23" s="176" t="s">
        <v>338</v>
      </c>
      <c r="B23" s="215"/>
      <c r="C23" s="235">
        <v>0</v>
      </c>
      <c r="D23" s="210"/>
      <c r="E23" s="176"/>
      <c r="F23" s="211">
        <f>ROUND(C23/1000,0)</f>
        <v>0</v>
      </c>
      <c r="G23" s="236"/>
      <c r="H23" s="203"/>
      <c r="I23" s="212"/>
      <c r="J23" s="212"/>
      <c r="K23" s="213">
        <v>0</v>
      </c>
      <c r="L23" s="237"/>
      <c r="M23" s="176"/>
      <c r="N23" s="186"/>
      <c r="O23" s="187"/>
      <c r="Q23" s="168"/>
    </row>
    <row r="24" spans="1:17" ht="12.9" x14ac:dyDescent="0.35">
      <c r="A24" s="176" t="s">
        <v>339</v>
      </c>
      <c r="B24" s="215"/>
      <c r="C24" s="238">
        <v>0</v>
      </c>
      <c r="D24" s="235"/>
      <c r="E24" s="176"/>
      <c r="F24" s="239">
        <f>ROUND(C24/1000,0)</f>
        <v>0</v>
      </c>
      <c r="G24" s="240"/>
      <c r="H24" s="176"/>
      <c r="I24" s="241">
        <v>0</v>
      </c>
      <c r="J24" s="241"/>
      <c r="K24" s="242">
        <v>0</v>
      </c>
      <c r="L24" s="243"/>
      <c r="M24" s="176"/>
      <c r="N24" s="186"/>
      <c r="O24" s="187"/>
      <c r="Q24" s="168"/>
    </row>
    <row r="25" spans="1:17" ht="12.9" x14ac:dyDescent="0.35">
      <c r="A25" s="174" t="s">
        <v>340</v>
      </c>
      <c r="B25" s="199"/>
      <c r="C25" s="222"/>
      <c r="D25" s="227">
        <f>SUM(C22:C24)</f>
        <v>-3496001.86</v>
      </c>
      <c r="G25" s="202">
        <f>SUM(F22:F24)</f>
        <v>-3496</v>
      </c>
      <c r="H25" s="176"/>
      <c r="I25" s="204"/>
      <c r="J25" s="202">
        <f>SUM(I22:I24)</f>
        <v>-7703</v>
      </c>
      <c r="K25" s="205"/>
      <c r="L25" s="206">
        <f>SUM(K22:K24)</f>
        <v>-4163</v>
      </c>
      <c r="N25" s="172"/>
      <c r="O25" s="177"/>
      <c r="Q25" s="168"/>
    </row>
    <row r="26" spans="1:17" ht="12.9" x14ac:dyDescent="0.35">
      <c r="A26" s="174"/>
      <c r="B26" s="199"/>
      <c r="C26" s="222"/>
      <c r="D26" s="229"/>
      <c r="G26" s="202"/>
      <c r="H26" s="176"/>
      <c r="I26" s="204"/>
      <c r="J26" s="202"/>
      <c r="K26" s="205"/>
      <c r="L26" s="206"/>
      <c r="N26" s="172"/>
      <c r="O26" s="177"/>
      <c r="Q26" s="168"/>
    </row>
    <row r="27" spans="1:17" s="178" customFormat="1" ht="12.9" x14ac:dyDescent="0.4">
      <c r="A27" s="244" t="s">
        <v>341</v>
      </c>
      <c r="B27" s="179"/>
      <c r="C27" s="232"/>
      <c r="D27" s="245">
        <f>+D19+D25</f>
        <v>1743157.3800000004</v>
      </c>
      <c r="G27" s="246">
        <f>+G19+G25</f>
        <v>1743</v>
      </c>
      <c r="H27" s="247"/>
      <c r="I27" s="183"/>
      <c r="J27" s="248">
        <f>+J19+J25</f>
        <v>447</v>
      </c>
      <c r="K27" s="249"/>
      <c r="L27" s="250">
        <f>+L19+L25</f>
        <v>-86</v>
      </c>
      <c r="N27" s="251"/>
      <c r="O27" s="187"/>
      <c r="Q27" s="252"/>
    </row>
    <row r="28" spans="1:17" ht="12.9" x14ac:dyDescent="0.35">
      <c r="B28" s="199"/>
      <c r="C28" s="222"/>
      <c r="D28" s="200"/>
      <c r="F28" s="202"/>
      <c r="G28" s="253"/>
      <c r="H28" s="176"/>
      <c r="I28" s="204"/>
      <c r="J28" s="204"/>
      <c r="K28" s="207"/>
      <c r="L28" s="254"/>
      <c r="N28" s="172"/>
      <c r="O28" s="177"/>
      <c r="Q28" s="168"/>
    </row>
    <row r="29" spans="1:17" ht="12.9" x14ac:dyDescent="0.35">
      <c r="A29" s="174" t="s">
        <v>342</v>
      </c>
      <c r="B29" s="199"/>
      <c r="C29" s="200"/>
      <c r="D29" s="200"/>
      <c r="F29" s="202"/>
      <c r="G29" s="255"/>
      <c r="H29" s="176"/>
      <c r="I29" s="204"/>
      <c r="J29" s="204"/>
      <c r="K29" s="207"/>
      <c r="L29" s="256"/>
      <c r="N29" s="172"/>
      <c r="O29" s="177"/>
      <c r="Q29" s="168"/>
    </row>
    <row r="30" spans="1:17" ht="12.9" x14ac:dyDescent="0.3">
      <c r="A30" s="178" t="s">
        <v>343</v>
      </c>
      <c r="B30" s="179">
        <v>14</v>
      </c>
      <c r="C30" s="232">
        <f>SUM('[8]Extended T.B.'!I341)</f>
        <v>-2442528.42</v>
      </c>
      <c r="D30" s="178"/>
      <c r="E30" s="178"/>
      <c r="F30" s="181">
        <f>ROUND(C30/1000,0)</f>
        <v>-2443</v>
      </c>
      <c r="G30" s="218"/>
      <c r="H30" s="182"/>
      <c r="I30" s="183">
        <v>-875</v>
      </c>
      <c r="J30" s="183"/>
      <c r="K30" s="184">
        <v>-2442</v>
      </c>
      <c r="L30" s="217"/>
      <c r="M30" s="178"/>
      <c r="N30" s="186">
        <f>F30-K30</f>
        <v>-1</v>
      </c>
      <c r="O30" s="187">
        <f>N30/K30</f>
        <v>4.0950040950040953E-4</v>
      </c>
      <c r="P30" s="178"/>
      <c r="Q30" s="188"/>
    </row>
    <row r="31" spans="1:17" ht="12.9" x14ac:dyDescent="0.35">
      <c r="A31" s="156" t="s">
        <v>344</v>
      </c>
      <c r="B31" s="199">
        <v>22</v>
      </c>
      <c r="C31" s="222">
        <f>SUM('[8]Extended T.B.'!I343)</f>
        <v>-265713000</v>
      </c>
      <c r="F31" s="202">
        <f>ROUND(C31/1000,0)</f>
        <v>-265713</v>
      </c>
      <c r="H31" s="176"/>
      <c r="I31" s="204">
        <v>-119658</v>
      </c>
      <c r="J31" s="204"/>
      <c r="K31" s="207">
        <v>-265713</v>
      </c>
      <c r="L31" s="171"/>
      <c r="N31" s="186">
        <f>F31-K31</f>
        <v>0</v>
      </c>
      <c r="O31" s="187">
        <f>N31/K31</f>
        <v>0</v>
      </c>
      <c r="Q31" s="188"/>
    </row>
    <row r="32" spans="1:17" ht="12.9" x14ac:dyDescent="0.35">
      <c r="A32" s="176" t="s">
        <v>345</v>
      </c>
      <c r="B32" s="215"/>
      <c r="C32" s="235">
        <v>0</v>
      </c>
      <c r="D32" s="176"/>
      <c r="E32" s="176"/>
      <c r="F32" s="211">
        <f>ROUND(C32/1000,0)</f>
        <v>0</v>
      </c>
      <c r="G32" s="176"/>
      <c r="H32" s="176"/>
      <c r="I32" s="212">
        <v>0</v>
      </c>
      <c r="J32" s="212"/>
      <c r="K32" s="213">
        <v>0</v>
      </c>
      <c r="L32" s="214"/>
      <c r="M32" s="176"/>
      <c r="N32" s="186"/>
      <c r="O32" s="187"/>
      <c r="Q32" s="168"/>
    </row>
    <row r="33" spans="1:17" ht="12.9" x14ac:dyDescent="0.35">
      <c r="A33" s="176" t="s">
        <v>346</v>
      </c>
      <c r="B33" s="215"/>
      <c r="C33" s="238">
        <v>0</v>
      </c>
      <c r="D33" s="176"/>
      <c r="E33" s="176"/>
      <c r="F33" s="239">
        <f>ROUND(C33/1000,0)</f>
        <v>0</v>
      </c>
      <c r="G33" s="176"/>
      <c r="H33" s="176"/>
      <c r="I33" s="241">
        <v>0</v>
      </c>
      <c r="J33" s="241"/>
      <c r="K33" s="242">
        <v>0</v>
      </c>
      <c r="L33" s="214"/>
      <c r="M33" s="176"/>
      <c r="N33" s="186"/>
      <c r="O33" s="187"/>
      <c r="Q33" s="168"/>
    </row>
    <row r="34" spans="1:17" ht="12.9" x14ac:dyDescent="0.35">
      <c r="A34" s="174" t="s">
        <v>347</v>
      </c>
      <c r="B34" s="199"/>
      <c r="C34" s="222"/>
      <c r="D34" s="257">
        <f>SUM(C30:C33)</f>
        <v>-268155528.41999999</v>
      </c>
      <c r="G34" s="223">
        <f>SUM(F30:F33)</f>
        <v>-268156</v>
      </c>
      <c r="H34" s="176"/>
      <c r="I34" s="204"/>
      <c r="J34" s="204">
        <f>SUM(I30:I33)</f>
        <v>-120533</v>
      </c>
      <c r="K34" s="205"/>
      <c r="L34" s="228">
        <f>SUM(K30:K33)</f>
        <v>-268155</v>
      </c>
      <c r="N34" s="172"/>
      <c r="O34" s="177"/>
      <c r="Q34" s="168"/>
    </row>
    <row r="35" spans="1:17" ht="12.9" x14ac:dyDescent="0.35">
      <c r="A35" s="174"/>
      <c r="B35" s="199"/>
      <c r="C35" s="222"/>
      <c r="D35" s="258"/>
      <c r="G35" s="202"/>
      <c r="H35" s="176"/>
      <c r="I35" s="204"/>
      <c r="J35" s="204"/>
      <c r="K35" s="205"/>
      <c r="L35" s="206"/>
      <c r="N35" s="172"/>
      <c r="O35" s="177"/>
      <c r="Q35" s="168"/>
    </row>
    <row r="36" spans="1:17" ht="13.3" thickBot="1" x14ac:dyDescent="0.4">
      <c r="A36" s="174" t="s">
        <v>348</v>
      </c>
      <c r="B36" s="199"/>
      <c r="C36" s="200"/>
      <c r="D36" s="259">
        <f>+D27+D34</f>
        <v>-266412371.03999999</v>
      </c>
      <c r="G36" s="260">
        <f>+G27+G34</f>
        <v>-266413</v>
      </c>
      <c r="H36" s="176"/>
      <c r="I36" s="204"/>
      <c r="J36" s="261">
        <f>+J27+J34</f>
        <v>-120086</v>
      </c>
      <c r="K36" s="205"/>
      <c r="L36" s="262">
        <f>+L27+L34</f>
        <v>-268241</v>
      </c>
      <c r="N36" s="172"/>
      <c r="O36" s="177"/>
      <c r="Q36" s="168"/>
    </row>
    <row r="37" spans="1:17" ht="13.3" thickTop="1" x14ac:dyDescent="0.35">
      <c r="A37" s="174"/>
      <c r="B37" s="199"/>
      <c r="C37" s="200"/>
      <c r="D37" s="222"/>
      <c r="F37" s="202"/>
      <c r="H37" s="176"/>
      <c r="I37" s="204"/>
      <c r="J37" s="204"/>
      <c r="K37" s="207"/>
      <c r="L37" s="171"/>
      <c r="N37" s="172"/>
      <c r="O37" s="177"/>
      <c r="Q37" s="168"/>
    </row>
    <row r="38" spans="1:17" ht="12.9" x14ac:dyDescent="0.35">
      <c r="A38" s="174" t="s">
        <v>349</v>
      </c>
      <c r="B38" s="208"/>
      <c r="C38" s="200"/>
      <c r="D38" s="200"/>
      <c r="F38" s="202"/>
      <c r="H38" s="176"/>
      <c r="I38" s="204"/>
      <c r="J38" s="204"/>
      <c r="K38" s="207"/>
      <c r="L38" s="171"/>
      <c r="N38" s="172"/>
      <c r="O38" s="177"/>
      <c r="Q38" s="168"/>
    </row>
    <row r="39" spans="1:17" s="189" customFormat="1" ht="12.9" x14ac:dyDescent="0.3">
      <c r="A39" s="263" t="s">
        <v>350</v>
      </c>
      <c r="B39" s="247" t="s">
        <v>351</v>
      </c>
      <c r="C39" s="264"/>
      <c r="D39" s="264">
        <f>+'[8]Extended T.B.'!I345*-1+SUM('[8]Extended T.B.'!I347:I351)*-1+[8]SoCNE!D23</f>
        <v>-267349122.78000024</v>
      </c>
      <c r="F39" s="202"/>
      <c r="G39" s="265">
        <f>ROUND(D39/1000,0)</f>
        <v>-267349</v>
      </c>
      <c r="H39" s="182"/>
      <c r="I39" s="195"/>
      <c r="J39" s="195">
        <v>-120871</v>
      </c>
      <c r="K39" s="266"/>
      <c r="L39" s="267">
        <v>-269178</v>
      </c>
      <c r="M39" s="233"/>
      <c r="N39" s="186">
        <f>G39-L39</f>
        <v>1829</v>
      </c>
      <c r="O39" s="187">
        <f>N39/L39</f>
        <v>-6.7947603444560847E-3</v>
      </c>
      <c r="P39" s="178"/>
      <c r="Q39" s="188"/>
    </row>
    <row r="40" spans="1:17" s="189" customFormat="1" ht="12.9" x14ac:dyDescent="0.3">
      <c r="A40" s="263" t="s">
        <v>352</v>
      </c>
      <c r="B40" s="247" t="s">
        <v>351</v>
      </c>
      <c r="C40" s="264"/>
      <c r="D40" s="264">
        <f>SUM('[8]Extended T.B.'!I346)*-1</f>
        <v>936751.74</v>
      </c>
      <c r="F40" s="202"/>
      <c r="G40" s="265">
        <f>ROUND(D40/1000,0)</f>
        <v>937</v>
      </c>
      <c r="H40" s="182"/>
      <c r="I40" s="195"/>
      <c r="J40" s="195">
        <v>785</v>
      </c>
      <c r="K40" s="266"/>
      <c r="L40" s="267">
        <v>937</v>
      </c>
      <c r="N40" s="186"/>
      <c r="O40" s="187"/>
      <c r="Q40" s="268"/>
    </row>
    <row r="41" spans="1:17" ht="13.3" thickBot="1" x14ac:dyDescent="0.4">
      <c r="A41" s="174" t="s">
        <v>353</v>
      </c>
      <c r="B41" s="247" t="s">
        <v>351</v>
      </c>
      <c r="C41" s="200"/>
      <c r="D41" s="259">
        <f>SUM(D39:D40)</f>
        <v>-266412371.04000023</v>
      </c>
      <c r="G41" s="260">
        <f>SUM(G39:G40)</f>
        <v>-266412</v>
      </c>
      <c r="H41" s="176"/>
      <c r="I41" s="204"/>
      <c r="J41" s="269">
        <f>SUM(J39:J40)</f>
        <v>-120086</v>
      </c>
      <c r="K41" s="205"/>
      <c r="L41" s="262">
        <f>SUM(L39:L40)</f>
        <v>-268241</v>
      </c>
      <c r="N41" s="172"/>
      <c r="O41" s="177"/>
      <c r="Q41" s="168"/>
    </row>
    <row r="42" spans="1:17" ht="13.3" thickTop="1" x14ac:dyDescent="0.35">
      <c r="A42" s="176" t="s">
        <v>354</v>
      </c>
      <c r="B42" s="176"/>
      <c r="C42" s="176"/>
      <c r="D42" s="270">
        <f>+D36-D41</f>
        <v>2.384185791015625E-7</v>
      </c>
      <c r="I42" s="204"/>
      <c r="J42" s="204"/>
      <c r="K42" s="271"/>
      <c r="L42" s="272"/>
      <c r="N42" s="273"/>
      <c r="O42" s="274"/>
      <c r="Q42" s="275"/>
    </row>
    <row r="43" spans="1:17" x14ac:dyDescent="0.3">
      <c r="D43" s="276"/>
      <c r="I43" s="204"/>
      <c r="J43" s="204"/>
    </row>
    <row r="44" spans="1:17" hidden="1" x14ac:dyDescent="0.3">
      <c r="A44" s="278" t="s">
        <v>355</v>
      </c>
      <c r="B44" s="278"/>
      <c r="C44" s="278"/>
      <c r="D44" s="279"/>
      <c r="E44" s="278"/>
      <c r="F44" s="278"/>
      <c r="G44" s="278"/>
      <c r="H44" s="278"/>
      <c r="I44" s="278"/>
      <c r="J44" s="278"/>
      <c r="K44" s="280"/>
      <c r="L44" s="278"/>
    </row>
    <row r="45" spans="1:17" hidden="1" x14ac:dyDescent="0.3">
      <c r="A45" s="281"/>
      <c r="B45" s="278"/>
      <c r="C45" s="278"/>
      <c r="D45" s="279"/>
      <c r="E45" s="278"/>
      <c r="F45" s="278"/>
      <c r="G45" s="278"/>
      <c r="H45" s="278"/>
      <c r="I45" s="278"/>
      <c r="J45" s="278"/>
      <c r="K45" s="280"/>
      <c r="L45" s="278"/>
    </row>
    <row r="46" spans="1:17" ht="12.9" hidden="1" x14ac:dyDescent="0.35">
      <c r="A46" s="282" t="s">
        <v>356</v>
      </c>
      <c r="B46" s="283"/>
      <c r="C46" s="283"/>
      <c r="D46" s="279"/>
      <c r="E46" s="278"/>
      <c r="F46" s="278"/>
      <c r="G46" s="278"/>
      <c r="H46" s="278"/>
      <c r="I46" s="278"/>
      <c r="J46" s="278"/>
      <c r="K46" s="280"/>
      <c r="L46" s="278"/>
    </row>
    <row r="47" spans="1:17" ht="12.75" hidden="1" customHeight="1" x14ac:dyDescent="0.3">
      <c r="A47" s="284" t="s">
        <v>357</v>
      </c>
      <c r="B47" s="285"/>
      <c r="C47" s="285"/>
      <c r="D47" s="285"/>
      <c r="E47" s="285"/>
      <c r="F47" s="286"/>
      <c r="G47" s="278"/>
      <c r="H47" s="278"/>
      <c r="I47" s="278"/>
      <c r="J47" s="278"/>
      <c r="K47" s="280"/>
      <c r="L47" s="278"/>
    </row>
    <row r="48" spans="1:17" ht="12.75" hidden="1" customHeight="1" x14ac:dyDescent="0.3">
      <c r="A48" s="287" t="s">
        <v>358</v>
      </c>
      <c r="B48" s="278"/>
      <c r="C48" s="278"/>
      <c r="D48" s="288">
        <v>-45289000</v>
      </c>
      <c r="E48" s="278"/>
      <c r="F48" s="289"/>
      <c r="G48" s="278"/>
      <c r="H48" s="278"/>
      <c r="I48" s="278"/>
      <c r="J48" s="278"/>
      <c r="K48" s="280"/>
      <c r="L48" s="278"/>
    </row>
    <row r="49" spans="1:12" ht="12.75" hidden="1" customHeight="1" x14ac:dyDescent="0.3">
      <c r="A49" s="287" t="s">
        <v>359</v>
      </c>
      <c r="B49" s="278"/>
      <c r="C49" s="278"/>
      <c r="D49" s="288">
        <v>-119996213.56</v>
      </c>
      <c r="E49" s="278"/>
      <c r="F49" s="289"/>
      <c r="G49" s="278"/>
      <c r="H49" s="278"/>
      <c r="I49" s="278"/>
      <c r="J49" s="278"/>
      <c r="K49" s="280"/>
      <c r="L49" s="278"/>
    </row>
    <row r="50" spans="1:12" ht="12.75" hidden="1" customHeight="1" x14ac:dyDescent="0.3">
      <c r="A50" s="287" t="s">
        <v>360</v>
      </c>
      <c r="B50" s="278"/>
      <c r="C50" s="278"/>
      <c r="D50" s="288">
        <v>104372500</v>
      </c>
      <c r="E50" s="278"/>
      <c r="F50" s="289"/>
      <c r="G50" s="278"/>
      <c r="H50" s="278"/>
      <c r="I50" s="278"/>
      <c r="J50" s="278"/>
      <c r="K50" s="280"/>
      <c r="L50" s="278"/>
    </row>
    <row r="51" spans="1:12" ht="12.75" hidden="1" customHeight="1" x14ac:dyDescent="0.3">
      <c r="A51" s="287" t="s">
        <v>361</v>
      </c>
      <c r="B51" s="278"/>
      <c r="C51" s="278"/>
      <c r="D51" s="288">
        <f>8560278.49+1874643.07+2648105.61</f>
        <v>13083027.17</v>
      </c>
      <c r="E51" s="278"/>
      <c r="F51" s="289"/>
      <c r="G51" s="278"/>
      <c r="H51" s="278"/>
      <c r="I51" s="278"/>
      <c r="J51" s="278"/>
      <c r="K51" s="280"/>
      <c r="L51" s="278"/>
    </row>
    <row r="52" spans="1:12" ht="12.75" hidden="1" customHeight="1" x14ac:dyDescent="0.3">
      <c r="A52" s="287" t="s">
        <v>362</v>
      </c>
      <c r="B52" s="278"/>
      <c r="C52" s="278"/>
      <c r="D52" s="290">
        <v>795503.45</v>
      </c>
      <c r="E52" s="278"/>
      <c r="F52" s="289"/>
      <c r="G52" s="278"/>
      <c r="H52" s="278"/>
      <c r="I52" s="278"/>
      <c r="J52" s="278"/>
      <c r="K52" s="280"/>
      <c r="L52" s="278"/>
    </row>
    <row r="53" spans="1:12" ht="12.75" hidden="1" customHeight="1" x14ac:dyDescent="0.3">
      <c r="A53" s="287"/>
      <c r="B53" s="278"/>
      <c r="C53" s="278"/>
      <c r="D53" s="288">
        <f>SUM(D48:D52)</f>
        <v>-47034182.939999998</v>
      </c>
      <c r="E53" s="278"/>
      <c r="F53" s="289"/>
      <c r="G53" s="278"/>
      <c r="H53" s="278"/>
      <c r="I53" s="278"/>
      <c r="J53" s="278"/>
      <c r="K53" s="280"/>
      <c r="L53" s="278"/>
    </row>
    <row r="54" spans="1:12" ht="12.75" hidden="1" customHeight="1" x14ac:dyDescent="0.3">
      <c r="A54" s="291" t="s">
        <v>363</v>
      </c>
      <c r="B54" s="278"/>
      <c r="C54" s="278"/>
      <c r="D54" s="288"/>
      <c r="E54" s="278"/>
      <c r="F54" s="289"/>
      <c r="G54" s="278"/>
      <c r="H54" s="278"/>
      <c r="I54" s="278"/>
      <c r="J54" s="278"/>
      <c r="K54" s="280"/>
      <c r="L54" s="278"/>
    </row>
    <row r="55" spans="1:12" ht="12.75" hidden="1" customHeight="1" x14ac:dyDescent="0.3">
      <c r="A55" s="287" t="s">
        <v>358</v>
      </c>
      <c r="B55" s="278"/>
      <c r="C55" s="278"/>
      <c r="D55" s="288">
        <v>0</v>
      </c>
      <c r="E55" s="278"/>
      <c r="F55" s="289"/>
      <c r="G55" s="278"/>
      <c r="H55" s="278"/>
      <c r="I55" s="278"/>
      <c r="J55" s="278"/>
      <c r="K55" s="280"/>
      <c r="L55" s="278"/>
    </row>
    <row r="56" spans="1:12" ht="12.75" hidden="1" customHeight="1" x14ac:dyDescent="0.3">
      <c r="A56" s="287" t="s">
        <v>364</v>
      </c>
      <c r="B56" s="278"/>
      <c r="C56" s="278"/>
      <c r="D56" s="288" t="e">
        <v>#REF!</v>
      </c>
      <c r="E56" s="278"/>
      <c r="F56" s="289"/>
      <c r="G56" s="278"/>
      <c r="H56" s="278"/>
      <c r="I56" s="278"/>
      <c r="J56" s="278"/>
      <c r="K56" s="280"/>
      <c r="L56" s="278"/>
    </row>
    <row r="57" spans="1:12" ht="12.75" hidden="1" customHeight="1" x14ac:dyDescent="0.3">
      <c r="A57" s="287" t="s">
        <v>365</v>
      </c>
      <c r="B57" s="278"/>
      <c r="C57" s="278"/>
      <c r="D57" s="288">
        <v>20555649</v>
      </c>
      <c r="E57" s="278"/>
      <c r="F57" s="289"/>
      <c r="G57" s="278"/>
      <c r="H57" s="278"/>
      <c r="I57" s="278"/>
      <c r="J57" s="278"/>
      <c r="K57" s="280"/>
      <c r="L57" s="278"/>
    </row>
    <row r="58" spans="1:12" ht="12.75" hidden="1" customHeight="1" x14ac:dyDescent="0.3">
      <c r="A58" s="287" t="s">
        <v>361</v>
      </c>
      <c r="B58" s="278"/>
      <c r="C58" s="278"/>
      <c r="D58" s="288">
        <v>0</v>
      </c>
      <c r="E58" s="278"/>
      <c r="F58" s="289"/>
      <c r="G58" s="278"/>
      <c r="H58" s="278"/>
      <c r="I58" s="278"/>
      <c r="J58" s="278"/>
      <c r="K58" s="280"/>
      <c r="L58" s="278"/>
    </row>
    <row r="59" spans="1:12" ht="12.75" hidden="1" customHeight="1" x14ac:dyDescent="0.3">
      <c r="A59" s="287" t="s">
        <v>362</v>
      </c>
      <c r="B59" s="278"/>
      <c r="C59" s="278"/>
      <c r="D59" s="288">
        <v>-9582.2900000000027</v>
      </c>
      <c r="E59" s="278"/>
      <c r="F59" s="289"/>
      <c r="G59" s="278"/>
      <c r="H59" s="278"/>
      <c r="I59" s="278"/>
      <c r="J59" s="278"/>
      <c r="K59" s="280"/>
      <c r="L59" s="278"/>
    </row>
    <row r="60" spans="1:12" ht="13.5" hidden="1" customHeight="1" thickBot="1" x14ac:dyDescent="0.35">
      <c r="A60" s="287" t="s">
        <v>366</v>
      </c>
      <c r="B60" s="278"/>
      <c r="C60" s="278"/>
      <c r="D60" s="292" t="e">
        <f>SUM(D53:D59)</f>
        <v>#REF!</v>
      </c>
      <c r="E60" s="278"/>
      <c r="F60" s="289"/>
      <c r="G60" s="278"/>
      <c r="H60" s="278"/>
      <c r="I60" s="278"/>
      <c r="J60" s="278"/>
      <c r="K60" s="280"/>
      <c r="L60" s="278"/>
    </row>
    <row r="61" spans="1:12" ht="13.5" hidden="1" customHeight="1" thickBot="1" x14ac:dyDescent="0.35">
      <c r="A61" s="293"/>
      <c r="B61" s="294"/>
      <c r="C61" s="294"/>
      <c r="D61" s="295" t="e">
        <f>+D41-D60</f>
        <v>#REF!</v>
      </c>
      <c r="E61" s="294"/>
      <c r="F61" s="296"/>
      <c r="G61" s="278"/>
      <c r="H61" s="278"/>
      <c r="I61" s="278"/>
      <c r="J61" s="278"/>
      <c r="K61" s="280"/>
      <c r="L61" s="278"/>
    </row>
    <row r="62" spans="1:12" hidden="1" x14ac:dyDescent="0.3">
      <c r="A62" s="278"/>
      <c r="B62" s="278"/>
      <c r="C62" s="278"/>
      <c r="D62" s="278"/>
      <c r="E62" s="278"/>
      <c r="F62" s="278"/>
      <c r="G62" s="278"/>
      <c r="H62" s="278"/>
      <c r="I62" s="278"/>
      <c r="J62" s="278"/>
      <c r="K62" s="280"/>
      <c r="L62" s="278"/>
    </row>
    <row r="63" spans="1:12" hidden="1" x14ac:dyDescent="0.3">
      <c r="A63" s="278" t="s">
        <v>367</v>
      </c>
      <c r="B63" s="278"/>
      <c r="C63" s="278"/>
      <c r="D63" s="278"/>
      <c r="E63" s="278"/>
      <c r="F63" s="278"/>
      <c r="G63" s="278"/>
      <c r="H63" s="278"/>
      <c r="I63" s="278"/>
      <c r="J63" s="278"/>
      <c r="K63" s="280"/>
      <c r="L63" s="278"/>
    </row>
    <row r="64" spans="1:12" hidden="1" x14ac:dyDescent="0.3">
      <c r="A64" s="278"/>
      <c r="B64" s="278"/>
      <c r="C64" s="278"/>
      <c r="D64" s="278"/>
      <c r="E64" s="278"/>
      <c r="F64" s="278"/>
      <c r="G64" s="278"/>
      <c r="H64" s="278"/>
      <c r="I64" s="278"/>
      <c r="J64" s="278"/>
      <c r="K64" s="280"/>
      <c r="L64" s="278"/>
    </row>
    <row r="65" spans="1:12" hidden="1" x14ac:dyDescent="0.3">
      <c r="A65" s="278" t="s">
        <v>368</v>
      </c>
      <c r="B65" s="278"/>
      <c r="C65" s="278"/>
      <c r="D65" s="278"/>
      <c r="E65" s="278"/>
      <c r="F65" s="278"/>
      <c r="G65" s="278"/>
      <c r="H65" s="278"/>
      <c r="I65" s="278"/>
      <c r="J65" s="278"/>
      <c r="K65" s="280"/>
      <c r="L65" s="278"/>
    </row>
    <row r="66" spans="1:12" hidden="1" x14ac:dyDescent="0.3">
      <c r="A66" s="278"/>
      <c r="B66" s="278"/>
      <c r="C66" s="278"/>
      <c r="D66" s="278"/>
      <c r="E66" s="278"/>
      <c r="F66" s="278"/>
      <c r="G66" s="278"/>
      <c r="H66" s="278"/>
      <c r="I66" s="278"/>
      <c r="J66" s="278"/>
      <c r="K66" s="280"/>
      <c r="L66" s="278"/>
    </row>
    <row r="67" spans="1:12" hidden="1" x14ac:dyDescent="0.3">
      <c r="A67" s="278" t="s">
        <v>369</v>
      </c>
      <c r="B67" s="278"/>
      <c r="C67" s="278"/>
      <c r="D67" s="278"/>
      <c r="E67" s="278"/>
      <c r="F67" s="278"/>
      <c r="G67" s="278"/>
      <c r="H67" s="278"/>
      <c r="I67" s="278"/>
      <c r="J67" s="278"/>
      <c r="K67" s="280"/>
      <c r="L67" s="278"/>
    </row>
    <row r="68" spans="1:12" ht="12.9" hidden="1" thickBot="1" x14ac:dyDescent="0.35"/>
    <row r="69" spans="1:12" ht="12.9" hidden="1" thickBot="1" x14ac:dyDescent="0.35">
      <c r="A69" s="297" t="s">
        <v>370</v>
      </c>
      <c r="C69" s="202"/>
    </row>
    <row r="70" spans="1:12" hidden="1" x14ac:dyDescent="0.3"/>
    <row r="71" spans="1:12" hidden="1" x14ac:dyDescent="0.3"/>
    <row r="72" spans="1:12" hidden="1" x14ac:dyDescent="0.3"/>
  </sheetData>
  <mergeCells count="5">
    <mergeCell ref="A1:G1"/>
    <mergeCell ref="I1:J1"/>
    <mergeCell ref="A2:G2"/>
    <mergeCell ref="K2:L2"/>
    <mergeCell ref="A3:G3"/>
  </mergeCells>
  <printOptions horizontalCentered="1" gridLines="1"/>
  <pageMargins left="0.19685039370078741" right="0.19685039370078741" top="0.31496062992125984" bottom="0.70866141732283472" header="0.51181102362204722" footer="0.51181102362204722"/>
  <pageSetup paperSize="9" scale="71" orientation="landscape" r:id="rId1"/>
  <headerFooter alignWithMargins="0">
    <oddFooter>&amp;LMM &amp;P / &amp;N&amp;C&amp;F&amp;R&amp;D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7F070-5BF5-4B05-8E13-DED2B9CF6417}">
  <dimension ref="A1"/>
  <sheetViews>
    <sheetView workbookViewId="0"/>
  </sheetViews>
  <sheetFormatPr defaultRowHeight="14.6" x14ac:dyDescent="0.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05942D06B514F875D51DD81A0027E" ma:contentTypeVersion="" ma:contentTypeDescription="Create a new document." ma:contentTypeScope="" ma:versionID="319ffb9656edc2532cd73be2c053b5e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85E099-65C1-4FFF-AD8C-6549712DA70C}"/>
</file>

<file path=customXml/itemProps2.xml><?xml version="1.0" encoding="utf-8"?>
<ds:datastoreItem xmlns:ds="http://schemas.openxmlformats.org/officeDocument/2006/customXml" ds:itemID="{7746B433-7D50-4E6D-A62D-00EC3E10981D}"/>
</file>

<file path=customXml/itemProps3.xml><?xml version="1.0" encoding="utf-8"?>
<ds:datastoreItem xmlns:ds="http://schemas.openxmlformats.org/officeDocument/2006/customXml" ds:itemID="{CC5F484F-D5D0-48DE-94EC-FA6DD32440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1</vt:lpstr>
      <vt:lpstr>Table 2</vt:lpstr>
      <vt:lpstr>Budget Holder Table</vt:lpstr>
      <vt:lpstr>SoFP</vt:lpstr>
      <vt:lpstr>Sheet1</vt:lpstr>
      <vt:lpstr>'Budget Holder Table'!Print_Area</vt:lpstr>
      <vt:lpstr>'Table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 Khanh Ha</dc:creator>
  <cp:lastModifiedBy>Julie Brown</cp:lastModifiedBy>
  <dcterms:created xsi:type="dcterms:W3CDTF">2020-10-08T17:22:53Z</dcterms:created>
  <dcterms:modified xsi:type="dcterms:W3CDTF">2020-10-13T05:11:44Z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0x01010034405942D06B514F875D51DD81A0027E</vt:lpwstr>
  </property>
</Properties>
</file>